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目次" state="visible" r:id="rId4"/>
    <sheet sheetId="2" name="5プロセスサマリー" state="visible" r:id="rId5"/>
    <sheet sheetId="3" name="PEST分析" state="visible" r:id="rId6"/>
    <sheet sheetId="4" name="3C分析" state="visible" r:id="rId7"/>
    <sheet sheetId="5" name="VRIO分析" state="visible" r:id="rId8"/>
    <sheet sheetId="6" name="SWOT分析" state="visible" r:id="rId9"/>
    <sheet sheetId="7" name="クロスSWOT分析" state="visible" r:id="rId10"/>
    <sheet sheetId="8" name="本質的価値と表面的価値" state="visible" r:id="rId11"/>
    <sheet sheetId="9" name="営業ファネル" state="visible" r:id="rId12"/>
    <sheet sheetId="10" name="市場投入順序・ローンチ計画" state="visible" r:id="rId13"/>
    <sheet sheetId="11" name="ユニットエコノミクス" state="visible" r:id="rId14"/>
    <sheet sheetId="12" name="戦略オプション" state="visible" r:id="rId15"/>
    <sheet sheetId="13" name="フェーズ別戦略オプション組み合わせ" state="visible" r:id="rId16"/>
    <sheet sheetId="14" name="戦略方針策定" state="visible" r:id="rId17"/>
    <sheet sheetId="15" name="KGI_KSF_KPI" state="visible" r:id="rId18"/>
    <sheet sheetId="16" name="アクションプラン" state="visible" r:id="rId19"/>
    <sheet sheetId="17" name="ペイオフマトリクス" state="visible" r:id="rId20"/>
    <sheet sheetId="18" name="ロードマップ" state="visible" r:id="rId21"/>
    <sheet sheetId="19" name="5W2H" state="visible" r:id="rId22"/>
    <sheet sheetId="20" name="ガントチャート" state="visible" r:id="rId23"/>
    <sheet sheetId="21" name="マイルストーン管理" state="visible" r:id="rId24"/>
    <sheet sheetId="22" name="RACI" state="visible" r:id="rId25"/>
    <sheet sheetId="23" name="リスクマトリクス" state="visible" r:id="rId26"/>
    <sheet sheetId="24" name="コンティンジェンシープラン" state="visible" r:id="rId27"/>
    <sheet sheetId="25" name="PDCA" state="visible" r:id="rId28"/>
    <sheet sheetId="26" name="KPT" state="visible" r:id="rId29"/>
    <sheet sheetId="27" name="データ項目一覧" state="visible" r:id="rId30"/>
    <sheet sheetId="28" name="数値検算" state="visible" r:id="rId31"/>
  </sheets>
  <calcPr calcId="171027"/>
</workbook>
</file>

<file path=xl/sharedStrings.xml><?xml version="1.0" encoding="utf-8"?>
<sst xmlns="http://schemas.openxmlformats.org/spreadsheetml/2006/main" count="2076" uniqueCount="1112">
  <si>
    <t>目次</t>
  </si>
  <si>
    <t>各シート名をクリックでジャンプします</t>
  </si>
  <si>
    <t>★ サマリー</t>
  </si>
  <si>
    <t>★ STEP 2:現状分析</t>
  </si>
  <si>
    <t>★ STEP 3:戦略策定</t>
  </si>
  <si>
    <t>★ STEP 4:アクションプランの策定</t>
  </si>
  <si>
    <t>★ STEP 5:実行・結果・振り返り</t>
  </si>
  <si>
    <t>★ 補足</t>
  </si>
  <si>
    <t>戦略フレームワーク:5プロセス サマリー</t>
  </si>
  <si>
    <t>項目</t>
  </si>
  <si>
    <t>内容</t>
  </si>
  <si>
    <t>戦略タイプ</t>
  </si>
  <si>
    <t>営業戦略</t>
  </si>
  <si>
    <t>対象レベル</t>
  </si>
  <si>
    <t>会社全体（CxO代行サービス事業）</t>
  </si>
  <si>
    <t>作成日</t>
  </si>
  <si>
    <t>2026/07/13</t>
  </si>
  <si>
    <t>STEP 1:ビジョン・目的・目標</t>
  </si>
  <si>
    <t>ビジョン</t>
  </si>
  <si>
    <t>日本の中小企業・スタートアップに、優秀な経営人材へのアクセスを民主化し、成長の機会を平等にする</t>
  </si>
  <si>
    <t>目的</t>
  </si>
  <si>
    <t>経営人材の壁を取り除き、成長ポテンシャルを持つ日本の中小企業・スタートアップを本来あるべき姿に成長させる</t>
  </si>
  <si>
    <t>目標</t>
  </si>
  <si>
    <t>Year 1目標：顧客30社・年間売上約3,600万円〜4,080万円／Year 3目標：顧客200社・年間売上約3.6億円／Year 5目標：顧客600社・年間売上約12億円／平均単価：月額20万円</t>
  </si>
  <si>
    <t>期限</t>
  </si>
  <si>
    <t>事業開始から12ヶ月後（Year 1末）</t>
  </si>
  <si>
    <t>STEP 2:現状分析</t>
  </si>
  <si>
    <t>(案内)</t>
  </si>
  <si>
    <t>※ 詳細分析は、各シートでご確認ください。</t>
  </si>
  <si>
    <t>主要な発見</t>
  </si>
  <si>
    <t>【外部環境(機会)】</t>
  </si>
  <si>
    <t>・人材課題を持つ中小企業は74.4%（深刻化継続）</t>
  </si>
  <si>
    <t>・CxO求人市場は過去5年で約2.3倍に拡大</t>
  </si>
  <si>
    <t>・副業・フリーランス人材の増加によりCxO供給側も拡大</t>
  </si>
  <si>
    <t>・2025年問題による経営人材不足の加速</t>
  </si>
  <si>
    <t>・オンラインミーティングの普及により週1時間セッション型が実現しやすい環境</t>
  </si>
  <si>
    <t>・働き方改革・副業解禁の推進によりCxO人材の供給拡大につながる</t>
  </si>
  <si>
    <t>・スタートアップ投資の拡大により資金調達後の経営人材ニーズが高まる</t>
  </si>
  <si>
    <t>【外部環境(脅威)】</t>
  </si>
  <si>
    <t>・「CxO代行」の認知が低く、市場教育コストがかかる</t>
  </si>
  <si>
    <t>・顧問マッチング系大手（HiPro Biz等）の参入余地あり</t>
  </si>
  <si>
    <t>・CxO人材の質のバラつきがサービス品質リスクになる</t>
  </si>
  <si>
    <t>・景気後退時に外部人材コストが削減対象になるリスク</t>
  </si>
  <si>
    <t>【内部環境(強み)】</t>
  </si>
  <si>
    <t>・代行×正社員転換の一気通貫モデル（競合にない）</t>
  </si>
  <si>
    <t>・週1時間×セッション型という独自フォーマット</t>
  </si>
  <si>
    <t>・48回セッションによる見極め機能</t>
  </si>
  <si>
    <t>・税理士5,000拠点アライアンスによる広域チャネル</t>
  </si>
  <si>
    <t>・価格競争力（フルタイムCxOの1/10・月額11〜55万円）</t>
  </si>
  <si>
    <t>・Win-Win-Winの三方良し構造</t>
  </si>
  <si>
    <t>【内部環境(弱み)】</t>
  </si>
  <si>
    <t>・実績・事例がゼロ（スタートアップ初期）</t>
  </si>
  <si>
    <t>・CxO人材の採用・品質管理の仕組みが未構築</t>
  </si>
  <si>
    <t>・ブランド認知度がゼロ</t>
  </si>
  <si>
    <t>・「CxO代行」カテゴリ自体の認知が低い</t>
  </si>
  <si>
    <t>【戦略示唆】</t>
  </si>
  <si>
    <t>・「採用失敗経験のある中小企業経営者」が最も購買意欲が高いターゲット</t>
  </si>
  <si>
    <t>・税理士アライアンスが最も低コスト・高信頼のチャネル（信頼の借用が可能）</t>
  </si>
  <si>
    <t>・競合は「顧問型（アドバイスのみ）」と「代行型（実務のみ）」に二極化しており、御社は両者を融合した独自ポジションが取れる</t>
  </si>
  <si>
    <t>・「採用リスクゼロ」という訴求は競合にない強みであり、採用失敗経験のある経営者に刺さりやすい</t>
  </si>
  <si>
    <t>・初期3社の成功事例が全ての起点となる（実績ゼロの壁を最優先で突破する必要がある）</t>
  </si>
  <si>
    <t>・税理士アライアンス×初期成功事例の構築×紹介営業の3つを組み合わせた営業モデルが最適</t>
  </si>
  <si>
    <t>実施フレームワーク</t>
  </si>
  <si>
    <t>・PEST分析</t>
  </si>
  <si>
    <t>・3C分析</t>
  </si>
  <si>
    <t>・VRIO分析</t>
  </si>
  <si>
    <t>・SWOT分析</t>
  </si>
  <si>
    <t>・クロスSWOT分析</t>
  </si>
  <si>
    <t>・本質的価値と表面的価値</t>
  </si>
  <si>
    <t>・営業ファネル</t>
  </si>
  <si>
    <t>・市場投入順序／ローンチ計画</t>
  </si>
  <si>
    <t>・ユニットエコノミクス</t>
  </si>
  <si>
    <t>STEP 3:戦略の方針策定</t>
  </si>
  <si>
    <t>誰に(ターゲット)</t>
  </si>
  <si>
    <t>採用失敗経験のある中小企業経営者（税理士顧問先・従業員10〜300名・売上1億〜30億円）※Year 2〜3：急成長スタートアップ・創業3〜5年企業へ拡大　※Year 4〜5：中小企業・スタートアップ全般へ展開</t>
  </si>
  <si>
    <t>どんな価値を</t>
  </si>
  <si>
    <t>論理（コスト1/10・リスクゼロ・2週間）×感情（安心感・夢の実現）――「採用リスクゼロ・コスト1/10・2週間で開始」という論理的安心感で納得させ、「優秀な経営人材を手に入れる夢の実現」という感情的決断を引き出す</t>
  </si>
  <si>
    <t>どうやって提供するか</t>
  </si>
  <si>
    <t>税理士アライアンス（メイン）×経営者セミナー（サブ）×SNS発信（種まき）による3段階の漏斗型営業モデル</t>
  </si>
  <si>
    <t>バリューチェーン(主活動)</t>
  </si>
  <si>
    <t>税理士アライアンス開拓 → リード獲得（紹介・セミナー・SNS） → インサイドセールス（アプローチ・ナーチャリング・アポ取得） → フィールドセールス（商談・提案・クロージング） → 契約（新規顧客獲得） → カスタマーサクセス（継続・満足度・紹介）</t>
  </si>
  <si>
    <t>特に注力すべき活動</t>
  </si>
  <si>
    <t>税理士アライアンス開拓</t>
  </si>
  <si>
    <t>注力理由</t>
  </si>
  <si>
    <t>Year 1の30社獲得の大部分をここで達成するため。5,000拠点×既存信頼関係により紹介コストがほぼゼロで、税理士は顧問先の経営課題を把握しているため「採用で悩んでいる社長がいる」と直接紹介可能。税理士→経営者の紹介は信頼性が高く成約率が上がる</t>
  </si>
  <si>
    <t>差別化のポイント</t>
  </si>
  <si>
    <t>代行×正社員転換の一気通貫モデル（週1時間×セッション型・48回セッションによる見極め・正社員転換まで一気通貫）</t>
  </si>
  <si>
    <t>差別化理由</t>
  </si>
  <si>
    <t>競合は「顧問型（アドバイスのみ）」か「代行型（実務のみ）」に二極化しており、代行×正社員転換の一気通貫モデルを持つ競合はほぼ存在しない。「採用リスクなし」という訴求は競合にない強みであり、採用失敗経験のある経営者に刺さりやすい</t>
  </si>
  <si>
    <t>・戦略オプション</t>
  </si>
  <si>
    <t>・フェーズ別戦略オプション組み合わせ</t>
  </si>
  <si>
    <t>・戦略方針策定</t>
  </si>
  <si>
    <t>STEP 4:アクションプランの策定</t>
  </si>
  <si>
    <t>KGI</t>
  </si>
  <si>
    <t>契約顧客数(目標:30社)(期限:事業開始から12ヶ月後（Year 1末）)(責任者:社長)</t>
  </si>
  <si>
    <t>MRR（月次経常収益）(目標:600万円)(期限:事業開始から12ヶ月後（Year 1末）)(責任者:社長)</t>
  </si>
  <si>
    <t>年間売上(目標:3,600万円〜4,080万円)(期限:Year 1末)(責任者:社長)</t>
  </si>
  <si>
    <t>KSF</t>
  </si>
  <si>
    <t>税理士アライアンスの早期構築</t>
  </si>
  <si>
    <t>初期成功事例の早期創出（3ヶ月以内に3社）</t>
  </si>
  <si>
    <t>CxO人材の品質確保</t>
  </si>
  <si>
    <t>営業転換率（成約率）の最大化</t>
  </si>
  <si>
    <t>KPI</t>
  </si>
  <si>
    <t>提携税理士事務所数(目標:月10拠点・年間100拠点)(現状:0拠点)(期限:Month 6末)(責任者:社長)</t>
  </si>
  <si>
    <t>税理士経由紹介数(目標:月3件以上)(現状:0件)(期限:Month 6末)(責任者:社長)</t>
  </si>
  <si>
    <t>成功事例数(目標:3ヶ月以内に3社)(現状:0社)(期限:Month 4末)(責任者:社長)</t>
  </si>
  <si>
    <t>NPS（顧客推奨度）(目標:50以上)(現状:未計測)(期限:Month 4末)(責任者:社長)</t>
  </si>
  <si>
    <t>登録CxO人材数(目標:月5名・年間30名以上)(現状:0名)(期限:Year 1末)(責任者:社長)</t>
  </si>
  <si>
    <t>CxO稼働率(目標:80%以上)(現状:未計測)(期限:Year 1末)(責任者:社長)</t>
  </si>
  <si>
    <t>CxO稼働満足度(目標:80%以上)(現状:未計測)(期限:Year 1末)(責任者:社長)</t>
  </si>
  <si>
    <t>CxO平均稼働社数(目標:3〜5社)(現状:未計測)(期限:Year 1末)(責任者:社長)</t>
  </si>
  <si>
    <t>CxO定着率(目標:月次90%以上)(現状:未計測)(期限:Year 1末)(責任者:社長)</t>
  </si>
  <si>
    <t>CxO採用リードタイム(目標:14日以内)(現状:未計測)(期限:Year 1末)(責任者:社長)</t>
  </si>
  <si>
    <t>CxO品質スコア(目標:80点以上/100点)(現状:未計測)(期限:Year 1末)(責任者:社長)</t>
  </si>
  <si>
    <t>正社員転換推薦数(目標:年間10名以上)(現状:0名)(期限:Year 1末)(責任者:社長)</t>
  </si>
  <si>
    <t>アプローチ数(目標:月100件以上)(現状:0件)(期限:Year 1末)(責任者:社長)</t>
  </si>
  <si>
    <t>リード獲得数(目標:月30件以上)(現状:0件)(期限:Year 1末)(責任者:社長)</t>
  </si>
  <si>
    <t>アポ取得数(目標:月15件以上)(現状:0件)(期限:Year 1末)(責任者:社長)</t>
  </si>
  <si>
    <t>アポ取得率(目標:15%以上)(現状:未計測)(期限:Year 1末)(責任者:社長)</t>
  </si>
  <si>
    <t>ナーチャリング接触数(目標:月20件以上)(現状:0件)(期限:Year 1末)(責任者:社長)</t>
  </si>
  <si>
    <t>リードタイム（初回接触→アポ）(目標:7日以内)(現状:未計測)(期限:Year 1末)(責任者:社長)</t>
  </si>
  <si>
    <t>商談数(目標:月10件以上)(現状:0件)(期限:Year 1末)(責任者:社長)</t>
  </si>
  <si>
    <t>提案数(目標:月8件以上)(現状:0件)(期限:Year 1末)(責任者:社長)</t>
  </si>
  <si>
    <t>成約数(目標:月2〜3社)(現状:0社)(期限:Year 1末)(責任者:社長)</t>
  </si>
  <si>
    <t>成約率(目標:30%以上)(現状:未計測)(期限:Year 1末)(責任者:社長)</t>
  </si>
  <si>
    <t>平均商談回数(目標:2回以内)(現状:未計測)(期限:Year 1末)(責任者:社長)</t>
  </si>
  <si>
    <t>平均成約リードタイム(目標:30日以内)(現状:未計測)(期限:Year 1末)(責任者:社長)</t>
  </si>
  <si>
    <t>失注理由分析(目標:月次記録)(現状:未記録)(期限:Year 1末)(責任者:社長)</t>
  </si>
  <si>
    <t>顧客継続率（リテンション率）(目標:月次90%以上)(現状:未計測)(期限:Year 1末)(責任者:社長)</t>
  </si>
  <si>
    <t>解約率（チャーンレート）(目標:月次10%以下)(現状:未計測)(期限:Year 1末)(責任者:社長)</t>
  </si>
  <si>
    <t>顧客満足度スコア(目標:80%以上)(現状:未計測)(期限:Year 1末)(責任者:社長)</t>
  </si>
  <si>
    <t>プランアップグレード率(目標:月次10%以上)(現状:未計測)(期限:Year 1末)(責任者:社長)</t>
  </si>
  <si>
    <t>紹介経由新規獲得数(目標:月1社以上)(現状:0社)(期限:Year 1末)(責任者:社長)</t>
  </si>
  <si>
    <t>正社員転換数(目標:年間5社以上)(現状:0社)(期限:Year 1末)(責任者:社長)</t>
  </si>
  <si>
    <t>オンボーディング完了率(目標:100%)(現状:未計測)(期限:Year 1末)(責任者:社長)</t>
  </si>
  <si>
    <t>SNSフォロワー数（X）(目標:3ヶ月1,000人・年間5,000人)(現状:0人)(期限:Year 1末)(責任者:社長)</t>
  </si>
  <si>
    <t>SNSフォロワー数（LinkedIn）(目標:3ヶ月500人・年間2,000人)(現状:0人)(期限:Year 1末)(責任者:社長)</t>
  </si>
  <si>
    <t>SNS投稿数(目標:週3〜5回)(現状:0回)(期限:Year 1末)(責任者:社長)</t>
  </si>
  <si>
    <t>SNSエンゲージメント率(目標:3%以上)(現状:未計測)(期限:Year 1末)(責任者:社長)</t>
  </si>
  <si>
    <t>セミナー開催数(目標:月1〜2回)(現状:0回)(期限:Year 1末)(責任者:社長)</t>
  </si>
  <si>
    <t>セミナー参加者数(目標:1回10〜15名)(現状:0名)(期限:Year 1末)(責任者:社長)</t>
  </si>
  <si>
    <t>セミナー→商談転換率(目標:20%以上)(現状:未計測)(期限:Year 1末)(責任者:社長)</t>
  </si>
  <si>
    <t>セミナー→商談数(目標:月2〜3件)(現状:0件)(期限:Year 1末)(責任者:社長)</t>
  </si>
  <si>
    <t>コンテンツ経由問い合わせ数(目標:月3件以上)(現状:0件)(期限:Year 1末)(責任者:社長)</t>
  </si>
  <si>
    <t>税理士向け説明会開催数(目標:月2回以上)(現状:0回)(期限:Year 1末)(責任者:社長)</t>
  </si>
  <si>
    <t>MRR（月次経常収益）(目標:Year 1末600万円)(現状:0万円)(期限:Year 1末)(責任者:社長)</t>
  </si>
  <si>
    <t>ARR（年次経常収益）(目標:Year 1末7,200万円)(現状:0万円)(期限:Year 1末)(責任者:社長)</t>
  </si>
  <si>
    <t>MRR成長率(目標:月次15%以上)(現状:未計測)(期限:Year 1末)(責任者:社長)</t>
  </si>
  <si>
    <t>CAC（顧客獲得コスト）(目標:20万円以下)(現状:未計測)(期限:Year 1末)(責任者:社長)</t>
  </si>
  <si>
    <t>LTV（顧客生涯価値）(目標:240万円（20万円×12ヶ月）)(現状:未計測)(期限:Year 1末)(責任者:社長)</t>
  </si>
  <si>
    <t>LTV/CAC比率(目標:12倍（目標3倍以上を大幅クリア）)(現状:未計測)(期限:Year 1末)(責任者:社長)</t>
  </si>
  <si>
    <t>人材紹介収益(目標:年間2,500万円以上)(現状:0万円)(期限:Year 1末)(責任者:社長)</t>
  </si>
  <si>
    <t>月次バーンレート(目標:調達資金の範囲内)(現状:未計測)(期限:Year 1末)(責任者:社長)</t>
  </si>
  <si>
    <t>ランウェイ（資金残存期間）(目標:常時12ヶ月以上)(現状:未計測)(期限:Year 1末)(責任者:社長)</t>
  </si>
  <si>
    <t>施策</t>
  </si>
  <si>
    <t>No.1 営業資料・ツールキット整備(優先度:最優先)</t>
  </si>
  <si>
    <t>No.2 CxO人材採用・登録促進(優先度:最優先)</t>
  </si>
  <si>
    <t>No.3 SNSコンテンツ戦略開始(優先度:最優先)</t>
  </si>
  <si>
    <t>No.4 税理士アライアンス開拓(優先度:最優先)</t>
  </si>
  <si>
    <t>No.5 税理士向け勉強会・説明会の定期開催(優先度:最優先)</t>
  </si>
  <si>
    <t>No.6 初期成功事例の集中創出(優先度:高)</t>
  </si>
  <si>
    <t>No.7 経営者向けセミナーの定期開催(優先度:高)</t>
  </si>
  <si>
    <t>No.8 オンボーディングプログラムの構築(優先度:高)</t>
  </si>
  <si>
    <t>No.9 紹介プログラムの設計・稼働(優先度:中)</t>
  </si>
  <si>
    <t>No.10 採用失敗経営者へのダイレクトアプローチ(優先度:中)</t>
  </si>
  <si>
    <t>No.11 CRM・営業管理ツール構築(優先度:最優先)</t>
  </si>
  <si>
    <t>No.12 KPIダッシュボード整備(優先度:最優先)</t>
  </si>
  <si>
    <t>・ペイオフマトリクス</t>
  </si>
  <si>
    <t>・ロードマップ</t>
  </si>
  <si>
    <t>・5W2H</t>
  </si>
  <si>
    <t>・ガントチャート</t>
  </si>
  <si>
    <t>・マイルストーン管理</t>
  </si>
  <si>
    <t>・RACI</t>
  </si>
  <si>
    <t>・リスクマトリクス</t>
  </si>
  <si>
    <t>・コンティンジェンシープラン</t>
  </si>
  <si>
    <t>STEP 5:実行・結果・振り返り</t>
  </si>
  <si>
    <t>振り返り結果</t>
  </si>
  <si>
    <t>振り返りサイクル：週次（毎週月曜30分）・月次（月末60分）・四半期（3ヶ月毎）・年次（Year 1末）の4サイクルを設計。振り返りフレームワークとしてKPTを採用。Keep：税理士アライアンスへの継続的なアプローチ・社長自身によるSNS発信（週3〜5回）・週次・月次レビューの継続。Problem：税理士からの紹介が想定以下になる可能性・CxO人材の確保が追いつかない可能性・社長への業務集中によるボトルネック。Try：税理士向け紹介インセンティブの最適化・IS業務の外部委託（Month 4〜）・成功事例の積極的なSNS発信。PDCAサイクルとして、Plan（戦略方針・KGI/KSF/KPI・アクションプラン・マイルストーンを策定）、Do（Month 1〜12の施策を実行：税理士アライアンス開拓・セミナー・SNS発信・CxO人材採用等）、Check（週次・月次・四半期・年次レビューで全KPIの目標vs実績を確認・差異分析）、Act（施策の継続・修正・中止を判断し翌月計画を修正・リスク再評価）を設計。</t>
  </si>
  <si>
    <t>次のアクション</t>
  </si>
  <si>
    <t>今すぐ（今週中）やること TOP5：1. SNS（X・LinkedIn）のアカウント開設・初投稿（担当：社長・期限：今週中）、2. 営業資料の骨子作成開始（採用失敗コスト試算シート・比較資料）（担当：社長・期限：Month 1末）、3. CxO人材のスカウトリスト作成（LinkedIn・Xで候補者10名リストアップ）（担当：社長・期限：今週中）、4. CRM・営業管理ツールの選定・構築開始（HubSpot・Notion・Salesforce等）（担当：共同創業者・期限：Month 1末）、5. 税理士アライアンス開拓の準備（ワンペーパー・紹介フィー設計・説明会資料）（担当：社長＋共同創業者・期限：Month 1末・Month 2から本格稼働）</t>
  </si>
  <si>
    <t>・PDCA</t>
  </si>
  <si>
    <t>・KPT</t>
  </si>
  <si>
    <t>PEST分析</t>
  </si>
  <si>
    <t>カテゴリ</t>
  </si>
  <si>
    <t>要因</t>
  </si>
  <si>
    <t>機会/脅威</t>
  </si>
  <si>
    <t>影響度</t>
  </si>
  <si>
    <t>戦略への示唆</t>
  </si>
  <si>
    <t>Politics（政治）</t>
  </si>
  <si>
    <t>働き方改革・副業解禁の推進</t>
  </si>
  <si>
    <t>機会</t>
  </si>
  <si>
    <t>高</t>
  </si>
  <si>
    <t>CxO人材の供給拡大につながる</t>
  </si>
  <si>
    <t>中小企業支援政策の強化</t>
  </si>
  <si>
    <t>中</t>
  </si>
  <si>
    <t>補助金・政策支援の活用余地あり</t>
  </si>
  <si>
    <t>Economy（経済）</t>
  </si>
  <si>
    <t>人件費・採用コストの高騰</t>
  </si>
  <si>
    <t>「コスト1/10」の訴求が刺さりやすい</t>
  </si>
  <si>
    <t>景気後退リスク</t>
  </si>
  <si>
    <t>脅威</t>
  </si>
  <si>
    <t>外部人材コストが削減対象になるリスク</t>
  </si>
  <si>
    <t>スタートアップ投資の拡大</t>
  </si>
  <si>
    <t>資金調達後の経営人材ニーズが高まる</t>
  </si>
  <si>
    <t>Society（社会）</t>
  </si>
  <si>
    <t>経営人材不足の深刻化</t>
  </si>
  <si>
    <t>市場ニーズの継続的な拡大</t>
  </si>
  <si>
    <t>副業・フリーランス人材の増加</t>
  </si>
  <si>
    <t>CxO供給側の拡大につながる</t>
  </si>
  <si>
    <t>採用失敗リスクへの意識向上</t>
  </si>
  <si>
    <t>「採用リスクゼロ」訴求の有効性が増す</t>
  </si>
  <si>
    <t>Technology（技術）</t>
  </si>
  <si>
    <t>AIによる業務自動化の進展</t>
  </si>
  <si>
    <t>オペレーション効率化・コスト削減</t>
  </si>
  <si>
    <t>オンラインミーティングの普及</t>
  </si>
  <si>
    <t>週1時間セッション型の実現可能性向上</t>
  </si>
  <si>
    <t>CRMツールの低コスト化</t>
  </si>
  <si>
    <t>少人数体制での営業管理が容易に</t>
  </si>
  <si>
    <t>3C分析</t>
  </si>
  <si>
    <t>3C</t>
  </si>
  <si>
    <t>分析項目</t>
  </si>
  <si>
    <t>Customer（市場・顧客）</t>
  </si>
  <si>
    <t>市場規模</t>
  </si>
  <si>
    <t>中小企業約15,000社＋スタートアップ約1,200社</t>
  </si>
  <si>
    <t>十分な市場規模あり</t>
  </si>
  <si>
    <t>顧客ニーズ</t>
  </si>
  <si>
    <t>経営人材が欲しいが、コスト・リスクが障壁</t>
  </si>
  <si>
    <t>「コスト1/10・リスクゼロ」が直接刺さる</t>
  </si>
  <si>
    <t>購買行動</t>
  </si>
  <si>
    <t>税理士・知人からの紹介で意思決定することが多い</t>
  </si>
  <si>
    <t>税理士アライアンスが最適チャネル</t>
  </si>
  <si>
    <t>課題の深刻度</t>
  </si>
  <si>
    <t>74.4%の中小企業が人材課題を抱える</t>
  </si>
  <si>
    <t>市場の痛みは深刻・購買意欲は高い</t>
  </si>
  <si>
    <t>顧客タイプ①</t>
  </si>
  <si>
    <t>採用失敗経験のある中小企業経営者（従業員10〜300名・売上1億〜30億円）</t>
  </si>
  <si>
    <t>最も「痛み」が明確で購買意欲が高い。Year 1の最優先ターゲット</t>
  </si>
  <si>
    <t>顧客タイプ②</t>
  </si>
  <si>
    <t>急成長フェーズのスタートアップ経営者</t>
  </si>
  <si>
    <t>スピード感・成長実感を重視。Year 2〜3の横展開ターゲット</t>
  </si>
  <si>
    <t>顧客タイプ③</t>
  </si>
  <si>
    <t>創業3〜5年の企業（初めてCxOを必要とする段階）</t>
  </si>
  <si>
    <t>経営人材の必要性を認識し始めるフェーズ。Year 2〜3の横展開ターゲット</t>
  </si>
  <si>
    <t>推奨ターゲット優先順位（1位）</t>
  </si>
  <si>
    <t>採用失敗経験のある中小企業経営者</t>
  </si>
  <si>
    <t>痛みが最も明確・税理士アライアンスとの相性が最も良い</t>
  </si>
  <si>
    <t>推奨ターゲット優先順位（2位）</t>
  </si>
  <si>
    <t>初期成功事例を武器に横展開可能</t>
  </si>
  <si>
    <t>推奨ターゲット優先順位（3位）</t>
  </si>
  <si>
    <t>創業3〜5年の企業</t>
  </si>
  <si>
    <t>認知・実績が蓄積されてから本格展開</t>
  </si>
  <si>
    <t>STEP3への示唆</t>
  </si>
  <si>
    <t>Year 1は採用失敗経験のある中小企業経営者に集中し、税理士アライアンス経由で接触する。Year 2〜3に急成長スタートアップ・創業3〜5年企業へ横展開。Year 4〜5に全方位展開</t>
  </si>
  <si>
    <t>ターゲットをフェーズ別に絞ることで、限られたリソースで最大効果を発揮できる</t>
  </si>
  <si>
    <t>Competitor（競合）</t>
  </si>
  <si>
    <t>競合全体像</t>
  </si>
  <si>
    <t>競合は5つのカテゴリーに分類される。「顧問型（アドバイスのみ）」と「代行型（実務のみ）」に二極化しており、代行×正社員転換の一気通貫モデルを持つ競合はほぼ存在しない</t>
  </si>
  <si>
    <t>御社は両者を融合した独自ポジションが取れる</t>
  </si>
  <si>
    <t>競合タイプ①：CxO・経営幹部代行（直接競合）</t>
  </si>
  <si>
    <t>CxOgroup（CFO×COO代行特化・M&amp;A/IPO支援・金融機関出身）、みらい総合グループ（COO・CFO代行・大阪拠点・中小企業向け）、SHARE BOSS（CxO・事業責任者のシェアリング・DX推進・正社員転換可）</t>
  </si>
  <si>
    <t>代行型だが正社員転換まで一気通貫のモデルを持つ競合は少ない</t>
  </si>
  <si>
    <t>競合タイプ②：顧問マッチング（準直接競合）</t>
  </si>
  <si>
    <t>ProShare（パソナ・上場企業役員・管理職経験者・2,500社以上の支援実績）、HiPro Biz（パーソル・60万人以上のエキスパート・規模・網羅性）、ビザスクpartner（専門領域プロ人材・2営業日で候補者リスト作成）、マイナビ顧問（上場企業役員・海外事業責任者・人事・採用領域に強い）、顧問バンク（登録顧問8,000名以上・自社でDB検索可能）、KENJINS（日本最大級の顧問契約サイト）</t>
  </si>
  <si>
    <t>マッチング型でアドバイスのみ。実務代行まで踏み込まない</t>
  </si>
  <si>
    <t>競合タイプ③：プロ人材・フリーランスマッチング（間接競合）</t>
  </si>
  <si>
    <t>Anycrew（CFO・CMO代行に特化・最短1週間・縛りなし・副業人材で低コスト）、ProConnect（8,000人以上のプロフェッショナル・月30万円〜チケット制）、クラウドリンクス（クラウドワークス系ハイクラス・450万人DB・低コスト）</t>
  </si>
  <si>
    <t>低コストだが見極め機能・正社員転換機能がない</t>
  </si>
  <si>
    <t>競合タイプ④：CFO代行専門（一部競合）</t>
  </si>
  <si>
    <t>御社の社外CFO（融資代行プロ・ベンチャー特化・金融機関出身）、バルクアップコンサルティング（事業計画書年間200件・資金調達）、英知コンサルティング（CFO代行実績415社）、KPMG・AGSコンサルティング（大手コンサル系CFO支援）</t>
  </si>
  <si>
    <t>CFO特化型。CxO全般を一気通貫で提供する御社とは異なる</t>
  </si>
  <si>
    <t>競合タイプ⑤：採用エージェント（代替競合）</t>
  </si>
  <si>
    <t>リクルートエグゼクティブ（エグゼクティブ人材紹介）、doda X等各種ハイクラス転職（CxOの正社員採用）</t>
  </si>
  <si>
    <t>正社員採用のため採用失敗リスクが高く、コストも高い</t>
  </si>
  <si>
    <t>競合の共通の弱点</t>
  </si>
  <si>
    <t>「顧問型（アドバイスのみ）」か「代行型（実務のみ）」に二極化しており、代行×正社員転換の一気通貫モデルがない。採用前の見極め機能も弱い</t>
  </si>
  <si>
    <t>御社の「週1時間×実務介入×正社員転換」という独自ポジションが取れる</t>
  </si>
  <si>
    <t>差別化ポイント①：形式</t>
  </si>
  <si>
    <t>御社：週1時間×セッション型　競合：月数回の顧問型が多い</t>
  </si>
  <si>
    <t>御社の独自フォーマットが差別化軸になる</t>
  </si>
  <si>
    <t>差別化ポイント②：価格</t>
  </si>
  <si>
    <t>御社：月11〜55万円　競合：月30万円〜が多い</t>
  </si>
  <si>
    <t>価格競争力があるが「安さ」だけで戦わないことが重要</t>
  </si>
  <si>
    <t>差別化ポイント③：人材育成</t>
  </si>
  <si>
    <t>御社：正社員転換まで一気通貫　競合：紹介のみ or 代行のみ</t>
  </si>
  <si>
    <t>採用リスクゼロという訴求は競合にない強み</t>
  </si>
  <si>
    <t>差別化ポイント④：見極め</t>
  </si>
  <si>
    <t>御社：48回のセッションで評価　競合：採用前に見極めが難しい</t>
  </si>
  <si>
    <t>採用失敗経験のある経営者に刺さりやすい</t>
  </si>
  <si>
    <t>差別化ポイント⑤：構造</t>
  </si>
  <si>
    <t>御社：Win-Win-Winの三方良し（企業・CxO・市場）　競合：企業とCxOの二者間が中心</t>
  </si>
  <si>
    <t>社会的価値の訴求が可能</t>
  </si>
  <si>
    <t>STEP3への示唆（誰に）</t>
  </si>
  <si>
    <t>採用失敗経験のある中小企業経営者（競合が最も手薄なセグメント）</t>
  </si>
  <si>
    <t>競合が二極化している隙間を突く</t>
  </si>
  <si>
    <t>STEP3への示唆（どんな価値を）</t>
  </si>
  <si>
    <t>「採用リスクゼロ・コスト1/10・2週間で開始」という競合にない一気通貫の価値</t>
  </si>
  <si>
    <t>競合との明確な差別化軸として訴求する</t>
  </si>
  <si>
    <t>STEP3への示唆（どうやって）</t>
  </si>
  <si>
    <t>税理士アライアンス×初期成功事例の構築×紹介営業の3つを組み合わせた営業モデル</t>
  </si>
  <si>
    <t>競合が参入しにくい信頼チャネルを先行確保する</t>
  </si>
  <si>
    <t>Company（自社）</t>
  </si>
  <si>
    <t>自社の特徴</t>
  </si>
  <si>
    <t>CxO代行サービス事業。週1時間×セッション型で経営人材を提供し、最終的に正社員転換まで一気通貫で支援するモデル</t>
  </si>
  <si>
    <t>業界初の一気通貫モデルとして独自ポジションを確立できる</t>
  </si>
  <si>
    <t>強み①</t>
  </si>
  <si>
    <t>代行×正社員転換の一気通貫モデル（競合にない）</t>
  </si>
  <si>
    <t>最大の差別化ポイント。採用失敗リスクをゼロにする訴求が可能</t>
  </si>
  <si>
    <t>強み②</t>
  </si>
  <si>
    <t>週1時間×セッション型という独自フォーマット</t>
  </si>
  <si>
    <t>低コストで継続的な関与が可能。顧客の負担も少ない</t>
  </si>
  <si>
    <t>強み③</t>
  </si>
  <si>
    <t>48回セッションによる見極め機能</t>
  </si>
  <si>
    <t>採用前に人材の質を評価できる。採用失敗リスクを最小化</t>
  </si>
  <si>
    <t>強み④</t>
  </si>
  <si>
    <t>税理士5,000拠点アライアンスによる広域チャネル</t>
  </si>
  <si>
    <t>低コスト・高信頼の紹介チャネル。競合が模倣困難</t>
  </si>
  <si>
    <t>強み⑤</t>
  </si>
  <si>
    <t>価格競争力（フルタイムCxOの1/10・月額11〜55万円）</t>
  </si>
  <si>
    <t>中小企業が手を出しやすい価格帯。ただし安さだけで戦わないことが重要</t>
  </si>
  <si>
    <t>強み⑥</t>
  </si>
  <si>
    <t>Win-Win-Winの三方良し構造（企業・CxO・市場）</t>
  </si>
  <si>
    <t>社会的価値の訴求が可能。ブランド構築にも寄与</t>
  </si>
  <si>
    <t>弱み①</t>
  </si>
  <si>
    <t>実績・事例がゼロ（スタートアップ初期）</t>
  </si>
  <si>
    <t>信頼構築が最大の障壁。初期3社の成功事例創出が最優先課題</t>
  </si>
  <si>
    <t>弱み②</t>
  </si>
  <si>
    <t>CxO人材の採用・品質管理の仕組みが未構築</t>
  </si>
  <si>
    <t>サービス品質のバラつきがリスク。品質評価基準の早期整備が必要</t>
  </si>
  <si>
    <t>弱み③</t>
  </si>
  <si>
    <t>ブランド認知度がゼロ</t>
  </si>
  <si>
    <t>SNS・セミナー・成功事例発信で早期に認知を構築する必要がある</t>
  </si>
  <si>
    <t>弱み④</t>
  </si>
  <si>
    <t>「CxO代行」カテゴリ自体の認知が低い</t>
  </si>
  <si>
    <t>市場教育コストがかかる。税理士アライアンス経由で信頼を借用することで解消を図る</t>
  </si>
  <si>
    <t>コアコンピタンス</t>
  </si>
  <si>
    <t>代行×正社員転換の一気通貫モデル＋税理士5,000拠点アライアンス</t>
  </si>
  <si>
    <t>競合が模倣困難な独自の競争優位の源泉</t>
  </si>
  <si>
    <t>リソース（ヒト）</t>
  </si>
  <si>
    <t>社長（営業・事業開発）＋共同創業者（技術・システム）の2名体制</t>
  </si>
  <si>
    <t>スタートアップ初期のため社長への業務集中リスクあり。Month 4以降にIS人材採用を検討</t>
  </si>
  <si>
    <t>リソース（モノ）</t>
  </si>
  <si>
    <t>週1時間セッション型のサービスフォーマット・CRM・KPIダッシュボード（構築中）</t>
  </si>
  <si>
    <t>共同創業者の技術力でシステム内製化が可能</t>
  </si>
  <si>
    <t>リソース（カネ）</t>
  </si>
  <si>
    <t>18ヶ月運営資金（1億円）を確保</t>
  </si>
  <si>
    <t>無理のない初年度目標設定が可能。バーンレート管理が重要</t>
  </si>
  <si>
    <t>リソース（情報）</t>
  </si>
  <si>
    <t>税理士5,000拠点アライアンス・事業計画書・提供価値資料</t>
  </si>
  <si>
    <t>税理士経由で顧客の経営課題情報にアクセスできる強み</t>
  </si>
  <si>
    <t>税理士アライアンス（メイン）×経営者セミナー（サブ）×SNS発信（種まき）の3チャネルを組み合わせた漏斗型営業モデルで、採用失敗経験のある中小企業経営者に「採用リスクゼロ・コスト1/10・2週間で開始」という価値を届ける</t>
  </si>
  <si>
    <t>自社の強みである税理士チャネルと一気通貫モデルを最大活用し、弱みである実績ゼロを初期3社の成功事例創出で早期に克服する</t>
  </si>
  <si>
    <t>VRIO分析</t>
  </si>
  <si>
    <t>経営資源</t>
  </si>
  <si>
    <t>Value（価値）</t>
  </si>
  <si>
    <t>Rarity（希少性）</t>
  </si>
  <si>
    <t>Imitability（模倣困難性）</t>
  </si>
  <si>
    <t>Organization（組織化）</t>
  </si>
  <si>
    <t>競争優位性評価</t>
  </si>
  <si>
    <t>週1時間×セッション型</t>
  </si>
  <si>
    <t>✅</t>
  </si>
  <si>
    <t>構築中</t>
  </si>
  <si>
    <t>競争優位（組織化が鍵）</t>
  </si>
  <si>
    <t>代行×正社員転換の一気通貫</t>
  </si>
  <si>
    <t>48回セッションによる見極め</t>
  </si>
  <si>
    <t>⚠️</t>
  </si>
  <si>
    <t>一時的優位</t>
  </si>
  <si>
    <t>税理士5,000拠点アライアンス</t>
  </si>
  <si>
    <t>価格競争力（月11〜55万円）</t>
  </si>
  <si>
    <t>競争均衡</t>
  </si>
  <si>
    <t>SWOT分析</t>
  </si>
  <si>
    <t>区分</t>
  </si>
  <si>
    <t>強み（S）</t>
  </si>
  <si>
    <t>競合が「顧問型」か「代行型」に二極化している中で、両者を融合した独自ポジションを確立できる</t>
  </si>
  <si>
    <t>低コスト・低リスクで経営人材を活用できる新しい選択肢として訴求できる</t>
  </si>
  <si>
    <t>採用失敗リスクを最小化できる点を営業上の強力な訴求ポイントにできる</t>
  </si>
  <si>
    <t>紹介コストほぼゼロで高信頼の顧客獲得チャネルとして活用できる</t>
  </si>
  <si>
    <t>「コスト1/10」という論理的訴求で中小企業経営者の検討ハードルを下げられる</t>
  </si>
  <si>
    <t>社会的価値の訴求により、共感・紹介・口コミを生みやすい</t>
  </si>
  <si>
    <t>弱み（W）</t>
  </si>
  <si>
    <t>初期3社の成功事例創出を最優先課題として取り組む必要がある</t>
  </si>
  <si>
    <t>サービス品質のバラつきがリピート・紹介の阻害要因になるため、早期に品質評価基準を整備する必要がある</t>
  </si>
  <si>
    <t>SNS発信・セミナー・成功事例の積極的な発信で認知を早期に構築する必要がある</t>
  </si>
  <si>
    <t>市場教育コストがかかるため、税理士アライアンス経由の紹介（信頼の借用）で認知コストを低減する戦略が有効</t>
  </si>
  <si>
    <t>機会（O）</t>
  </si>
  <si>
    <t>中小企業の人材課題が深刻化・継続（74.4%が課題あり）</t>
  </si>
  <si>
    <t>市場の痛みが深刻なため、購買意欲の高い顧客層が広く存在する</t>
  </si>
  <si>
    <t>CxO求人市場が5年で2.3倍に拡大</t>
  </si>
  <si>
    <t>経営人材へのニーズが急拡大しており、サービスの市場タイミングとして追い風</t>
  </si>
  <si>
    <t>副業・フリーランス人材の増加（CxO供給側の拡大）</t>
  </si>
  <si>
    <t>優秀なCxO人材の採用・登録が促進しやすい環境にある</t>
  </si>
  <si>
    <t>2025年問題による経営人材不足の加速</t>
  </si>
  <si>
    <t>中小企業の後継者・経営人材不足が社会課題化しており、サービスの必要性が高まっている</t>
  </si>
  <si>
    <t>脅威（T）</t>
  </si>
  <si>
    <t>「CxO代行」の認知が低く、市場教育コストがかかる</t>
  </si>
  <si>
    <t>カテゴリ認知の低さが初期の営業障壁となるため、税理士チャネルや成功事例発信で信頼を先行構築する</t>
  </si>
  <si>
    <t>顧問マッチング系（HiPro Biz等）の大手が参入余地あり</t>
  </si>
  <si>
    <t>早期に実績・ブランドを構築し、税理士チャネルで大手が入りにくい市場を先行確保する</t>
  </si>
  <si>
    <t>CxO人材の質のバラつきがサービス品質リスクになる</t>
  </si>
  <si>
    <t>品質評価基準・スコアリング制度を早期に整備し、サービス品質の均一化を図る</t>
  </si>
  <si>
    <t>景気後退時に「外部人材コスト」が削減対象になるリスク</t>
  </si>
  <si>
    <t>ROI・成果の可視化を徹底し、削減されにくい「投資対効果の高いコスト」として位置づける</t>
  </si>
  <si>
    <t>クロスSWOT分析</t>
  </si>
  <si>
    <t>優先度</t>
  </si>
  <si>
    <t>SO戦略（積極攻勢）</t>
  </si>
  <si>
    <t>税理士チャネル×人材課題深刻化で一気に市場獲得。価格競争力と一気通貫モデルで中小企業の経営人材ニーズを独占する</t>
  </si>
  <si>
    <t>WO戦略（弱み補強）</t>
  </si>
  <si>
    <t>初期顧客の成功事例を作り認知・信頼を早期構築。市場拡大の波に乗り遅れないよう実績ゼロの壁を最優先で突破する</t>
  </si>
  <si>
    <t>ST戦略（差別化）</t>
  </si>
  <si>
    <t>実績ゼロの早期解消＋カテゴリ認知向上で参入障壁を構築。税理士チャネルで大手が入りにくい市場を先行確保する</t>
  </si>
  <si>
    <t>WT戦略（撤退・回避）</t>
  </si>
  <si>
    <t>CxO人材品質管理の仕組みを早期に整備。大手参入前に品質基準を確立し差別化の基盤を作る</t>
  </si>
  <si>
    <t>本質的価値と表面的価値</t>
  </si>
  <si>
    <t>価値レベル</t>
  </si>
  <si>
    <t>根拠</t>
  </si>
  <si>
    <t>表面的価値（機能的価値）</t>
  </si>
  <si>
    <t>コスト1/10（月額11〜55万円）</t>
  </si>
  <si>
    <t>フルタイムCxOの採用コストと比較した価格競争力</t>
  </si>
  <si>
    <t>2週間以内に開始</t>
  </si>
  <si>
    <t>契約から最短2週間でCxO代行サービスを開始できる即応性</t>
  </si>
  <si>
    <t>採用失敗リスクの回避</t>
  </si>
  <si>
    <t>48回のセッションによる見極め機能により採用失敗リスクを最小化</t>
  </si>
  <si>
    <t>本質的価値（情緒的価値）</t>
  </si>
  <si>
    <t>「優秀な経営人材を手に入れたい」という経営者の夢をリスクなしで実現できる安心感</t>
  </si>
  <si>
    <t>採用失敗経験のある経営者が「これなら安心して任せられる」と感じる体験を提供</t>
  </si>
  <si>
    <t>社会的価値</t>
  </si>
  <si>
    <t>成長ポテンシャルを持つ中小企業を本来あるべき姿に成長させる</t>
  </si>
  <si>
    <t>経営人材の壁を取り除き、日本の中小企業・スタートアップの成長機会を平等にする</t>
  </si>
  <si>
    <t>営業ファネル</t>
  </si>
  <si>
    <t>ステージ</t>
  </si>
  <si>
    <t>現状（数値/率）</t>
  </si>
  <si>
    <t>課題</t>
  </si>
  <si>
    <t>改善施策</t>
  </si>
  <si>
    <t>認知</t>
  </si>
  <si>
    <t>税理士アライアンス・SNS・セミナーを通じた認知獲得</t>
  </si>
  <si>
    <t>SNSフォロワー数（X）：3ヶ月1,000人・年間5,000人目標、SNSフォロワー数（LinkedIn）：3ヶ月500人・年間2,000人目標、SNS投稿数：週3〜5回、税理士向け説明会開催数：月2回以上、セミナー開催数：月1〜2回、セミナー参加者数：1回10〜15名</t>
  </si>
  <si>
    <t>ブランド認知度がゼロ・「CxO代行」カテゴリ自体の認知が低い・市場教育コストがかかる</t>
  </si>
  <si>
    <t>社長自身がX・LinkedInで週3〜5回発信（採用失敗事例・CxO代行の価値・成功事例）、税理士向け勉強会・説明会を月2回開催、経営者向け無料セミナーを月1〜2回開催（商工会議所・経営者団体との共催）</t>
  </si>
  <si>
    <t>興味・関心（リード獲得）</t>
  </si>
  <si>
    <t>アプローチ・ナーチャリングによるリード獲得</t>
  </si>
  <si>
    <t>アプローチ数：月100件以上、リード獲得数：月30件以上、ナーチャリング接触数：月20件以上、コンテンツ経由問い合わせ数：月3件以上、セミナー→商談転換率：20%以上、セミナー→商談数：月2〜3件</t>
  </si>
  <si>
    <t>実績ゼロ・認知ゼロのため信頼構築が最大の障壁、税理士アライアンスの紹介が想定以下になる可能性</t>
  </si>
  <si>
    <t>税理士アライアンス経由の紹介（紹介フィー：初月月額の20〜30%）、「採用失敗コスト診断ツール」の無料提供、初期成功事例3社の集中創出（3ヶ月以内）</t>
  </si>
  <si>
    <t>比較・検討（アポ取得・ナーチャリング）</t>
  </si>
  <si>
    <t>インサイドセールスによるアポ取得・見込み客の育成</t>
  </si>
  <si>
    <t>アポ取得数：月15件以上、アポ取得率：15%以上、リードタイム（初回接触→アポ）：7日以内</t>
  </si>
  <si>
    <t>社長への業務集中によるボトルネック、Month 4以降にIS人材（業務委託）採用が必要</t>
  </si>
  <si>
    <t>採用失敗コスト試算シート・CxO代行vs フルタイム採用比較資料・導入事例ROI計算書の整備、ナーチャリング接触数月20件以上の維持</t>
  </si>
  <si>
    <t>商談</t>
  </si>
  <si>
    <t>フィールドセールスによる商談・提案</t>
  </si>
  <si>
    <t>商談数：月10件以上、提案数：月8件以上、平均商談回数：2回以内、平均成約リードタイム：30日以内</t>
  </si>
  <si>
    <t>成約率の維持・向上、失注理由の把握と改善</t>
  </si>
  <si>
    <t>営業資料・ツールキット整備（論理×感情の訴求を再現性高く届ける）、失注理由分析を月次記録し改善ポイントを把握</t>
  </si>
  <si>
    <t>成約（リード→商談→受注の転換）</t>
  </si>
  <si>
    <t>クロージング・新規契約獲得</t>
  </si>
  <si>
    <t>成約数：月2〜3社、成約率：30%以上、年間契約数：36社（目標30社を上回る安全マージンあり）、ファネル全体：アプローチ100件→リード30件→アポ15件→商談10件→成約3社×12ヶ月＝36社</t>
  </si>
  <si>
    <t>初期は実績ゼロのため成約率が低くなる可能性、Month 1〜2は立ち上げ期のため遅れを吸収できる安全マージンを設定</t>
  </si>
  <si>
    <t>最初の3社は特別価格（または無料トライアル）で提供し成功事例を創出、税理士経由の紹介は信頼性が高く成約率が上がる、紹介プログラム（Month 6〜）で満足顧客からの紹介を仕組み化</t>
  </si>
  <si>
    <t>市場投入順序／ローンチ計画</t>
  </si>
  <si>
    <t>フェーズ</t>
  </si>
  <si>
    <t>対象(誰に)</t>
  </si>
  <si>
    <t>タイミング</t>
  </si>
  <si>
    <t>施策(チャネル/初期集客)</t>
  </si>
  <si>
    <t>プレローンチ</t>
  </si>
  <si>
    <t>採用失敗経験のある中小企業経営者（税理士顧問先・従業員10〜300名・売上1億〜30億円規模）</t>
  </si>
  <si>
    <t>Month 1（事業開始直後）</t>
  </si>
  <si>
    <t>営業資料・ツールキット整備（採用失敗コスト試算シート・比較資料・導入事例テンプレート作成）／CxO人材スカウト開始（LinkedIn・X・コミュニティ）／SNS発信開始（X・LinkedIn・週3〜5回）／税理士アライアンス開拓の準備（ワンペーパー・紹介フィー設計・説明会資料）／CRM・営業管理ツール構築（共同創業者）</t>
  </si>
  <si>
    <t>ローンチ</t>
  </si>
  <si>
    <t>Month 2〜4（チャネル開拓フェーズ）</t>
  </si>
  <si>
    <t>税理士アライアンス開拓（月10拠点・メインチャネル）／税理士向け勉強会・説明会（月2回・オンライン）／初期成功事例3社の集中創出（特別価格提供・週次モニタリング・ケーススタディ文書化）／経営者向けセミナー開催開始（Month 4〜・月1〜2回・10〜15名・商工会議所等と共催）</t>
  </si>
  <si>
    <t>スケール</t>
  </si>
  <si>
    <t>急成長フェーズのスタートアップ経営者・創業3〜5年企業（Year 2〜3）／中小企業・スタートアップ全般（Year 4〜5）</t>
  </si>
  <si>
    <t>Month 5〜12（拡大・加速フェーズ）／Year 2〜5</t>
  </si>
  <si>
    <t>紹介プログラムの設計・稼働（Month 6〜・満足顧客からの紹介を仕組み化）／採用失敗経営者へのダイレクトアプローチ（Month 6〜・採用失敗コスト診断ツール提供）／SNSオーソリティ構築（Year 2〜3の成長エンジン・フォロワー年間5,000人目標）／税理士アライアンス150拠点超への拡大／全施策のPDCAを回しながら加速・Year 2以降は急成長スタートアップ・創業3〜5年企業へ横展開・Year 4〜5は全方位展開</t>
  </si>
  <si>
    <t>ユニットエコノミクス</t>
  </si>
  <si>
    <t>指標</t>
  </si>
  <si>
    <t>数値</t>
  </si>
  <si>
    <t>計算式・前提</t>
  </si>
  <si>
    <t>判定</t>
  </si>
  <si>
    <t>LTV（顧客生涯価値）</t>
  </si>
  <si>
    <t>240万円</t>
  </si>
  <si>
    <t>月額単価20万円×平均継続月数12ヶ月（=1÷月次解約率10%）</t>
  </si>
  <si>
    <t>12ヶ月継続想定</t>
  </si>
  <si>
    <t>CAC（顧客獲得コスト）</t>
  </si>
  <si>
    <t>20万円以下（目標）</t>
  </si>
  <si>
    <t>月額の1ヶ月分以下</t>
  </si>
  <si>
    <t>目標値</t>
  </si>
  <si>
    <t>LTV÷CAC比率</t>
  </si>
  <si>
    <t>12倍</t>
  </si>
  <si>
    <t>240万円÷20万円</t>
  </si>
  <si>
    <t>目安3倍以上を大幅クリア ✅</t>
  </si>
  <si>
    <t>CAC回収期間</t>
  </si>
  <si>
    <t>1ヶ月以内（目標）</t>
  </si>
  <si>
    <t>CAC÷（月額単価×粗利率）。CACが月額1ヶ月分以下のため</t>
  </si>
  <si>
    <t>良好</t>
  </si>
  <si>
    <t>月額単価</t>
  </si>
  <si>
    <t>20万円</t>
  </si>
  <si>
    <t>複数プランの加重平均（Standard 11万円／Advanced 22万円／Premium 33万円／Enterprise 55万円）</t>
  </si>
  <si>
    <t>前提値</t>
  </si>
  <si>
    <t>月次解約率（チャーンレート）</t>
  </si>
  <si>
    <t>10%以下（目標）</t>
  </si>
  <si>
    <t>KPI目標値</t>
  </si>
  <si>
    <t>平均継続月数</t>
  </si>
  <si>
    <t>12ヶ月（想定）</t>
  </si>
  <si>
    <t>1÷月次解約率10%＝10ヶ月〜、Year1は12ヶ月想定</t>
  </si>
  <si>
    <t>仮・要検証</t>
  </si>
  <si>
    <t>人材紹介収益（正社員転換）</t>
  </si>
  <si>
    <t>年間2,500万円以上</t>
  </si>
  <si>
    <t>正社員転換5社×年収500万円×100%</t>
  </si>
  <si>
    <t>Year1目標</t>
  </si>
  <si>
    <t>LTV/CAC比率12倍は健全水準（目安3倍以上）を大幅に上回る。ただし実績ゼロのスタートアップ初期のため、解約率・継続月数は仮定値であり、初期成功事例3社の創出と継続率90%以上の維持が最重要課題。CACを月額1ヶ月分以下に抑えるには税理士アライアンス（紹介フィーのみ）とセミナー・SNS（ほぼゼロコスト）チャネルの維持が前提となる。</t>
  </si>
  <si>
    <t/>
  </si>
  <si>
    <t>戦略オプション</t>
  </si>
  <si>
    <t>オプション</t>
  </si>
  <si>
    <t>メリット</t>
  </si>
  <si>
    <t>デメリット</t>
  </si>
  <si>
    <t>選定</t>
  </si>
  <si>
    <t>案A：税理士チャネル集中突破戦略</t>
  </si>
  <si>
    <t>採用失敗経験のある中小企業経営者（税理士顧問先・従業員10〜300名・売上1億〜30億円）に対して、「採用リスクゼロ・コスト1/10・2週間で開始」という論理的安心感と感情的決断を、税理士アライアンスをメインチャネルに据え、税理士経由の紹介→セミナーで転換→SNSで認知補完という3段階の漏斗型営業モデルで届ける</t>
  </si>
  <si>
    <t>目的・目標との整合性◎／実現可能性◎／リスク◎／リソース効率◎。現在顧客0社・実績ゼロの初期に最も確実に30社を獲得できる。税理士アライアンスは「信頼の借用」ができる最強チャネル。コストほぼゼロで高い成約率が見込める。セミナー・SNSを補完することでYear 2以降の成長基盤も作れる</t>
  </si>
  <si>
    <t>差別化度○（他案と比較してやや低い）</t>
  </si>
  <si>
    <t>✅ 採用（推奨案）</t>
  </si>
  <si>
    <t>案B：経営者コミュニティ直接攻略戦略</t>
  </si>
  <si>
    <t>急成長フェーズのスタートアップ経営者・創業3〜5年企業（経営者コミュニティ・商工会議所・経営塾に参加している層）に対して、「今すぐ動ける経営人材を低リスクで手に入れ、成長スピードを加速させる」というスピード感と成長実感を、経営者セミナーをメインチャネルに据え、セミナー→個別相談→契約という直接転換型営業モデル＋SNSで事例発信で届ける</t>
  </si>
  <si>
    <t>差別化度◎</t>
  </si>
  <si>
    <t>目的・目標との整合性○／実現可能性○／リスク○／リソース効率○。経営者コミュニティは有効だが、税理士チャネルと並行して使うのが最適</t>
  </si>
  <si>
    <t>❌ 非採用（税理士チャネルと並行活用が正解）</t>
  </si>
  <si>
    <t>案C：SNSオーソリティ構築戦略</t>
  </si>
  <si>
    <t>CxO採用・経営人材に課題を感じている経営者全般（SNS・コンテンツで情報収集している層）に対して、「CxO代行という新しい選択肢」の認知と「この会社なら信頼できる」というブランド確立を、社長自身がXとLinkedInでオーソリティを構築し、コンテンツ→問い合わせ→契約というインバウンド型営業モデルで届ける</t>
  </si>
  <si>
    <t>目的・目標との整合性○／実現可能性△／リスク○／リソース効率△。SNS単独では初年度30社達成は困難。案Aの補完チャネルとして活用が正解</t>
  </si>
  <si>
    <t>❌ 非採用（案Aの補完チャネルとして活用）</t>
  </si>
  <si>
    <t>フェーズ別戦略オプション組み合わせ</t>
  </si>
  <si>
    <t>戦略</t>
  </si>
  <si>
    <t>期間</t>
  </si>
  <si>
    <t>Year 1（初期フォーカス）</t>
  </si>
  <si>
    <t>採用失敗経験のある中小企業経営者に集中。税理士アライアンスをメインチャネルに据えた漏斗型営業モデル</t>
  </si>
  <si>
    <t>Year 1（事業開始から12ヶ月）</t>
  </si>
  <si>
    <t>顧客30社・MRR 600万円・年間売上3,600万円〜4,080万円</t>
  </si>
  <si>
    <t>Year 2〜3（横展開）</t>
  </si>
  <si>
    <t>急成長フェーズのスタートアップ経営者・創業3〜5年企業へ拡大。初期成功事例を武器に横展開</t>
  </si>
  <si>
    <t>Year 2〜3</t>
  </si>
  <si>
    <t>顧客200社・年間売上約3.6億円</t>
  </si>
  <si>
    <t>Year 4〜5（全方位）</t>
  </si>
  <si>
    <t>中小企業・スタートアップ全般へ本格展開。認知・実績が蓄積され全方位で戦える</t>
  </si>
  <si>
    <t>Year 4〜5</t>
  </si>
  <si>
    <t>顧客600社・年間売上約12億円</t>
  </si>
  <si>
    <t>戦略方針策定</t>
  </si>
  <si>
    <t>軸</t>
  </si>
  <si>
    <t>誰に</t>
  </si>
  <si>
    <t>採用失敗経験のある中小企業経営者（税理士顧問先・従業員10〜300名・売上1億〜30億円）※Year 2〜3：急成長スタートアップ・創業3〜5年企業へ拡大 ※Year 4〜5：中小企業・スタートアップ全般へ展開</t>
  </si>
  <si>
    <t>「採用リスクゼロ・コスト1/10・2週間で開始」という論理的安心感で納得させ、「優秀な経営人材を手に入れる夢の実現」という感情的決断を引き出す</t>
  </si>
  <si>
    <t>KGI / KSF / KPI</t>
  </si>
  <si>
    <t>指標名</t>
  </si>
  <si>
    <t>達成期限</t>
  </si>
  <si>
    <t>測定頻度</t>
  </si>
  <si>
    <t>契約顧客数</t>
  </si>
  <si>
    <t>30社</t>
  </si>
  <si>
    <t>MRR（月次経常収益）</t>
  </si>
  <si>
    <t>600万円</t>
  </si>
  <si>
    <t>年間売上</t>
  </si>
  <si>
    <t>3,600万円〜4,080万円</t>
  </si>
  <si>
    <t>Year 1末</t>
  </si>
  <si>
    <t>提携税理士事務所数</t>
  </si>
  <si>
    <t>月10拠点・年間100拠点</t>
  </si>
  <si>
    <t>Month 6末</t>
  </si>
  <si>
    <t>月次</t>
  </si>
  <si>
    <t>税理士経由紹介数</t>
  </si>
  <si>
    <t>月3件以上</t>
  </si>
  <si>
    <t>成功事例数</t>
  </si>
  <si>
    <t>3ヶ月以内に3社</t>
  </si>
  <si>
    <t>Month 4末</t>
  </si>
  <si>
    <t>NPS（顧客推奨度）</t>
  </si>
  <si>
    <t>50以上</t>
  </si>
  <si>
    <t>四半期</t>
  </si>
  <si>
    <t>登録CxO人材数</t>
  </si>
  <si>
    <t>月5名・年間30名以上</t>
  </si>
  <si>
    <t>CxO稼働率</t>
  </si>
  <si>
    <t>80%以上</t>
  </si>
  <si>
    <t>CxO稼働満足度</t>
  </si>
  <si>
    <t>CxO平均稼働社数</t>
  </si>
  <si>
    <t>3〜5社</t>
  </si>
  <si>
    <t>CxO定着率</t>
  </si>
  <si>
    <t>月次90%以上</t>
  </si>
  <si>
    <t>CxO採用リードタイム</t>
  </si>
  <si>
    <t>14日以内</t>
  </si>
  <si>
    <t>CxO品質スコア</t>
  </si>
  <si>
    <t>80点以上/100点</t>
  </si>
  <si>
    <t>正社員転換推薦数</t>
  </si>
  <si>
    <t>年間10名以上</t>
  </si>
  <si>
    <t>アプローチ数</t>
  </si>
  <si>
    <t>月100件以上</t>
  </si>
  <si>
    <t>週次</t>
  </si>
  <si>
    <t>リード獲得数</t>
  </si>
  <si>
    <t>月30件以上</t>
  </si>
  <si>
    <t>アポ取得数</t>
  </si>
  <si>
    <t>月15件以上</t>
  </si>
  <si>
    <t>アポ取得率</t>
  </si>
  <si>
    <t>15%以上</t>
  </si>
  <si>
    <t>ナーチャリング接触数</t>
  </si>
  <si>
    <t>月20件以上</t>
  </si>
  <si>
    <t>リードタイム（初回接触→アポ）</t>
  </si>
  <si>
    <t>7日以内</t>
  </si>
  <si>
    <t>商談数</t>
  </si>
  <si>
    <t>月10件以上</t>
  </si>
  <si>
    <t>提案数</t>
  </si>
  <si>
    <t>月8件以上</t>
  </si>
  <si>
    <t>成約数</t>
  </si>
  <si>
    <t>月2〜3社</t>
  </si>
  <si>
    <t>成約率</t>
  </si>
  <si>
    <t>30%以上</t>
  </si>
  <si>
    <t>平均商談回数</t>
  </si>
  <si>
    <t>2回以内</t>
  </si>
  <si>
    <t>平均成約リードタイム</t>
  </si>
  <si>
    <t>30日以内</t>
  </si>
  <si>
    <t>失注理由分析</t>
  </si>
  <si>
    <t>月次記録</t>
  </si>
  <si>
    <t>顧客継続率（リテンション率）</t>
  </si>
  <si>
    <t>解約率（チャーンレート）</t>
  </si>
  <si>
    <t>月次10%以下</t>
  </si>
  <si>
    <t>顧客満足度スコア</t>
  </si>
  <si>
    <t>プランアップグレード率</t>
  </si>
  <si>
    <t>月次10%以上</t>
  </si>
  <si>
    <t>紹介経由新規獲得数</t>
  </si>
  <si>
    <t>月1社以上</t>
  </si>
  <si>
    <t>正社員転換数</t>
  </si>
  <si>
    <t>年間5社以上</t>
  </si>
  <si>
    <t>オンボーディング完了率</t>
  </si>
  <si>
    <t>100%</t>
  </si>
  <si>
    <t>SNSフォロワー数（X）</t>
  </si>
  <si>
    <t>3ヶ月1,000人・年間5,000人</t>
  </si>
  <si>
    <t>SNSフォロワー数（LinkedIn）</t>
  </si>
  <si>
    <t>3ヶ月500人・年間2,000人</t>
  </si>
  <si>
    <t>SNS投稿数</t>
  </si>
  <si>
    <t>週3〜5回</t>
  </si>
  <si>
    <t>SNSエンゲージメント率</t>
  </si>
  <si>
    <t>3%以上</t>
  </si>
  <si>
    <t>セミナー開催数</t>
  </si>
  <si>
    <t>月1〜2回</t>
  </si>
  <si>
    <t>セミナー参加者数</t>
  </si>
  <si>
    <t>1回10〜15名</t>
  </si>
  <si>
    <t>セミナー→商談転換率</t>
  </si>
  <si>
    <t>20%以上</t>
  </si>
  <si>
    <t>セミナー→商談数</t>
  </si>
  <si>
    <t>月2〜3件</t>
  </si>
  <si>
    <t>コンテンツ経由問い合わせ数</t>
  </si>
  <si>
    <t>税理士向け説明会開催数</t>
  </si>
  <si>
    <t>月2回以上</t>
  </si>
  <si>
    <t>Year 1末600万円</t>
  </si>
  <si>
    <t>ARR（年次経常収益）</t>
  </si>
  <si>
    <t>Year 1末7,200万円</t>
  </si>
  <si>
    <t>MRR成長率</t>
  </si>
  <si>
    <t>月次15%以上</t>
  </si>
  <si>
    <t>20万円以下</t>
  </si>
  <si>
    <t>240万円（20万円×12ヶ月）</t>
  </si>
  <si>
    <t>LTV/CAC比率</t>
  </si>
  <si>
    <t>12倍（目標3倍以上を大幅クリア）</t>
  </si>
  <si>
    <t>人材紹介収益</t>
  </si>
  <si>
    <t>月次バーンレート</t>
  </si>
  <si>
    <t>調達資金の範囲内</t>
  </si>
  <si>
    <t>ランウェイ（資金残存期間）</t>
  </si>
  <si>
    <t>常時12ヶ月以上</t>
  </si>
  <si>
    <t>アクションプラン</t>
  </si>
  <si>
    <t>【STEP 4 で実施したフレームワーク】</t>
  </si>
  <si>
    <t>【施策一覧】</t>
  </si>
  <si>
    <t>No</t>
  </si>
  <si>
    <t>営業資料・ツールキット整備</t>
  </si>
  <si>
    <t>最優先</t>
  </si>
  <si>
    <t>CxO人材採用・登録促進</t>
  </si>
  <si>
    <t>SNSコンテンツ戦略開始</t>
  </si>
  <si>
    <t>税理士向け勉強会・説明会の定期開催</t>
  </si>
  <si>
    <t>初期成功事例の集中創出</t>
  </si>
  <si>
    <t>経営者向けセミナーの定期開催</t>
  </si>
  <si>
    <t>オンボーディングプログラムの構築</t>
  </si>
  <si>
    <t>紹介プログラムの設計・稼働</t>
  </si>
  <si>
    <t>採用失敗経営者へのダイレクトアプローチ</t>
  </si>
  <si>
    <t>CRM・営業管理ツール構築</t>
  </si>
  <si>
    <t>KPIダッシュボード整備</t>
  </si>
  <si>
    <t>ペイオフマトリクス</t>
  </si>
  <si>
    <t>効果</t>
  </si>
  <si>
    <t>実現容易性</t>
  </si>
  <si>
    <t>選定理由</t>
  </si>
  <si>
    <t>1</t>
  </si>
  <si>
    <t>施策A：税理士アライアンス開拓</t>
  </si>
  <si>
    <t>Year 1の30社獲得の主力チャネル</t>
  </si>
  <si>
    <t>2</t>
  </si>
  <si>
    <t>施策D：営業資料・ツールキット整備</t>
  </si>
  <si>
    <t>全チャネルの成約率を高める基盤</t>
  </si>
  <si>
    <t>3</t>
  </si>
  <si>
    <t>施策E：税理士向け勉強会・説明会</t>
  </si>
  <si>
    <t>施策Aと一体で税理士の紹介意欲を高める</t>
  </si>
  <si>
    <t>4</t>
  </si>
  <si>
    <t>施策C：初期成功事例の集中創出</t>
  </si>
  <si>
    <t>実績ゼロの壁突破に必須・準備が必要</t>
  </si>
  <si>
    <t>5</t>
  </si>
  <si>
    <t>施策J：CxO人材の採用・登録促進</t>
  </si>
  <si>
    <t>供給力確保なしにサービス提供不可</t>
  </si>
  <si>
    <t>6</t>
  </si>
  <si>
    <t>施策F：経営者向けセミナー開催</t>
  </si>
  <si>
    <t>月1〜2社の獲得・口コミの起点</t>
  </si>
  <si>
    <t>7</t>
  </si>
  <si>
    <t>施策G：SNSコンテンツ戦略</t>
  </si>
  <si>
    <t>今すぐ始める・Year 2の成長エンジン</t>
  </si>
  <si>
    <t>8</t>
  </si>
  <si>
    <t>施策H：オンボーディングプログラム構築</t>
  </si>
  <si>
    <t>継続率確保・NPS向上の基盤</t>
  </si>
  <si>
    <t>9</t>
  </si>
  <si>
    <t>施策I：紹介プログラムの設計</t>
  </si>
  <si>
    <t>顧客獲得後に設計・低コスト獲得</t>
  </si>
  <si>
    <t>10</t>
  </si>
  <si>
    <t>施策B：採用失敗経営者へのダイレクトアプローチ</t>
  </si>
  <si>
    <t>施策A・F・Gが軌道に乗ってから強化</t>
  </si>
  <si>
    <t>ロードマップ</t>
  </si>
  <si>
    <t>マイルストーン</t>
  </si>
  <si>
    <t>基盤構築フェーズ</t>
  </si>
  <si>
    <t>Month 1〜2</t>
  </si>
  <si>
    <t>営業資料・ツールキット整備（採用失敗コスト試算シート・比較資料・導入事例テンプレートの作成）</t>
  </si>
  <si>
    <t>MS1：基盤構築完了（営業資料完成・CxO人材5名登録・SNS開始）</t>
  </si>
  <si>
    <t>Month 1末までに完成</t>
  </si>
  <si>
    <t>CxO人材採用・登録促進（LinkedIn・X・コミュニティでスカウト）</t>
  </si>
  <si>
    <t>Month 1から開始・Month 3までに10名登録</t>
  </si>
  <si>
    <t>SNSコンテンツ戦略（X・LinkedInで経営者向けコンテンツ発信・週3〜5回）</t>
  </si>
  <si>
    <t>Month 1から開始・3ヶ月でフォロワー1,000人（X）</t>
  </si>
  <si>
    <t>LP・セミナー集客ページ作成</t>
  </si>
  <si>
    <t>Month 2初旬までに完成</t>
  </si>
  <si>
    <t>税理士アライアンス開拓の準備（ワンペーパー・紹介フィー設計・説明会資料）</t>
  </si>
  <si>
    <t>Month 1末までに準備完了・Month 2から本格稼働</t>
  </si>
  <si>
    <t>チャネル開拓フェーズ</t>
  </si>
  <si>
    <t>Month 2〜4</t>
  </si>
  <si>
    <t>税理士アライアンス開拓（月10拠点・年間100拠点）</t>
  </si>
  <si>
    <t>MS3：税理士100拠点提携達成（提携契約100拠点・月間紹介数3件以上）</t>
  </si>
  <si>
    <t>Month 2から開始・月10拠点</t>
  </si>
  <si>
    <t>税理士向け勉強会・説明会（月2回・オンライン）</t>
  </si>
  <si>
    <t>Month 2から月2回開催</t>
  </si>
  <si>
    <t>初期成功事例の集中創出（最初の3社に特別価格提供・週次モニタリング・ケーススタディ文書化）</t>
  </si>
  <si>
    <t>MS2：初期成功事例3社確立（3社の成功事例文書化・NPS 50以上）</t>
  </si>
  <si>
    <t>Month 2〜4（3ヶ月以内に3社の成功事例を確立）</t>
  </si>
  <si>
    <t>月次レポート自動化</t>
  </si>
  <si>
    <t>Month 2〜3で整備</t>
  </si>
  <si>
    <t>インサイドセールス体制の整備（アプローチ月100件体制の確立）</t>
  </si>
  <si>
    <t>Month 3までに体制確立</t>
  </si>
  <si>
    <t>拡大フェーズ</t>
  </si>
  <si>
    <t>Month 4〜6</t>
  </si>
  <si>
    <t>経営者向けセミナー開催（月1〜2回・無料・10〜15名・商工会議所等と共催）</t>
  </si>
  <si>
    <t>Month 4から月1〜2回開催</t>
  </si>
  <si>
    <t>オンボーディングプログラム構築（キックオフセッション・月次レポート自動化・定例レビュー）</t>
  </si>
  <si>
    <t>Month 4から整備・全新規顧客に適用</t>
  </si>
  <si>
    <t>紹介プログラムの設計・稼働（紹介フィー・紹介カード・定期依頼）</t>
  </si>
  <si>
    <t>Month 6から稼働（顧客10社以上になったタイミング）</t>
  </si>
  <si>
    <t>紹介プログラムシステム構築</t>
  </si>
  <si>
    <t>Month 5〜6で構築</t>
  </si>
  <si>
    <t>加速フェーズ</t>
  </si>
  <si>
    <t>Month 6〜12</t>
  </si>
  <si>
    <t>採用失敗経営者へのダイレクトアプローチ（採用失敗コスト診断ツール提供→個別相談→契約）</t>
  </si>
  <si>
    <t>MS4：顧客20社突破（契約顧客20社・MRR 400万円）</t>
  </si>
  <si>
    <t>Month 6以降（施策A・F・Gが軌道に乗ってから）</t>
  </si>
  <si>
    <t>全施策のPDCAを回しながら加速</t>
  </si>
  <si>
    <t>Month 7〜9で顧客20社突破・MRR 400万円達成</t>
  </si>
  <si>
    <t>紹介経由の新規獲得（月1社以上）</t>
  </si>
  <si>
    <t>Month 6から月1社以上</t>
  </si>
  <si>
    <t>SNSフォロワー拡大（X：3,000人達成）</t>
  </si>
  <si>
    <t>Month 7〜9で3,000人達成</t>
  </si>
  <si>
    <t>Year 2に向けた戦略見直し・体制強化</t>
  </si>
  <si>
    <t>MS5（ゴール）：Year 1目標達成（契約顧客30社・MRR 600万円・年間売上3,600万円）</t>
  </si>
  <si>
    <t>Month 10〜12で実施</t>
  </si>
  <si>
    <t>正社員転換5社達成・人材紹介収益2,500万円</t>
  </si>
  <si>
    <t>Month 12末までに達成</t>
  </si>
  <si>
    <t>顧客30社達成・MRR 600万円達成</t>
  </si>
  <si>
    <t>中期展開</t>
  </si>
  <si>
    <t>急成長フェーズのスタートアップ経営者・創業3〜5年企業へターゲット拡大</t>
  </si>
  <si>
    <t>Year 3末</t>
  </si>
  <si>
    <t>初期成功事例を武器に横展開</t>
  </si>
  <si>
    <t>長期展開</t>
  </si>
  <si>
    <t>中小企業・スタートアップ全般へ全方位展開</t>
  </si>
  <si>
    <t>Year 5末</t>
  </si>
  <si>
    <t>5W2H</t>
  </si>
  <si>
    <t>施策No</t>
  </si>
  <si>
    <t>施策名</t>
  </si>
  <si>
    <t>What（何を）</t>
  </si>
  <si>
    <t>Why（なぜ）</t>
  </si>
  <si>
    <t>Who（誰が）</t>
  </si>
  <si>
    <t>When（いつ）</t>
  </si>
  <si>
    <t>Where（どこで）</t>
  </si>
  <si>
    <t>How（どうやって）</t>
  </si>
  <si>
    <t>How much（いくらで）</t>
  </si>
  <si>
    <t>採用失敗コスト試算シート・比較資料・導入事例テンプレートの作成</t>
  </si>
  <si>
    <t>全チャネルの成約率を高める営業基盤を最初に整備するため</t>
  </si>
  <si>
    <t>経営者（社長）が主導・必要に応じてデザイナー外注</t>
  </si>
  <si>
    <t>Month 1（開始後30日以内に完成）</t>
  </si>
  <si>
    <t>社内制作・Google Slides／Canva等を活用</t>
  </si>
  <si>
    <t>競合比較・ROI計算・成功事例の3点セットで作成</t>
  </si>
  <si>
    <t>デザイン外注の場合：3〜5万円</t>
  </si>
  <si>
    <t>CxO人材の採用・登録促進</t>
  </si>
  <si>
    <t>優秀なCxO人材の採用・登録促進</t>
  </si>
  <si>
    <t>供給力がなければサービス提供が不可能なため</t>
  </si>
  <si>
    <t>経営者（社長）が主導でスカウト・面談</t>
  </si>
  <si>
    <t>LinkedIn・X・CxO経験者コミュニティ</t>
  </si>
  <si>
    <t>スカウトDM・コミュニティ登壇・紹介で採用</t>
  </si>
  <si>
    <t>ほぼ0円（LinkedIn無料範囲内）</t>
  </si>
  <si>
    <t>SNSコンテンツ戦略</t>
  </si>
  <si>
    <t>X・LinkedInでの経営者向けコンテンツ発信</t>
  </si>
  <si>
    <t>認知構築・Year 2以降の成長エンジンを今から仕込むため</t>
  </si>
  <si>
    <t>経営者（社長）自身が発信</t>
  </si>
  <si>
    <t>Month 1から開始・週3〜5回継続</t>
  </si>
  <si>
    <t>X（旧Twitter）・LinkedIn</t>
  </si>
  <si>
    <t>採用失敗事例・CxO代行の価値・成功事例をコンテンツ化</t>
  </si>
  <si>
    <t>0円（自社発信）</t>
  </si>
  <si>
    <t>税理士事務所への営業・提携契約の締結</t>
  </si>
  <si>
    <t>Year 1の30社獲得の主力チャネルのため</t>
  </si>
  <si>
    <t>経営者（社長）が主導</t>
  </si>
  <si>
    <t>Month 2から開始・月10拠点・年間100拠点</t>
  </si>
  <si>
    <t>税理士事務所への訪問・オンライン説明会</t>
  </si>
  <si>
    <t>紹介フィー設計（初月月額の20〜30%）＋ワンペーパー提供</t>
  </si>
  <si>
    <t>交通費・資料印刷：月1〜2万円</t>
  </si>
  <si>
    <t>税理士向け勉強会・説明会</t>
  </si>
  <si>
    <t>税理士向けオンライン勉強会・説明会の定期開催</t>
  </si>
  <si>
    <t>税理士の理解促進→紹介意欲向上のため</t>
  </si>
  <si>
    <t>経営者（社長）が登壇・進行</t>
  </si>
  <si>
    <t>Zoom等オンライン（一部対面）</t>
  </si>
  <si>
    <t>CxO代行の仕組み・紹介事例・Q&amp;A形式で実施</t>
  </si>
  <si>
    <t>Zoom等ツール費用：月1〜2万円</t>
  </si>
  <si>
    <t>最初の3社の成功事例を集中的に創出</t>
  </si>
  <si>
    <t>実績ゼロの壁を突破し信頼・紹介の起点を作るため</t>
  </si>
  <si>
    <t>経営者（社長）＋最高品質のCxO人材を投入</t>
  </si>
  <si>
    <t>顧客先（オンライン週1時間セッション）</t>
  </si>
  <si>
    <t>特別価格提供＋週次モニタリング＋ケーススタディ文書化</t>
  </si>
  <si>
    <t>特別価格の場合：通常の50〜70%（月6〜10万円/社）</t>
  </si>
  <si>
    <t>経営者向けセミナー開催</t>
  </si>
  <si>
    <t>採用課題を持つ経営者向け無料セミナーの開催</t>
  </si>
  <si>
    <t>見込み客との直接接点・成約・口コミの起点のため</t>
  </si>
  <si>
    <t>経営者（社長）が登壇</t>
  </si>
  <si>
    <t>オンライン（Zoom）または商工会議所・経営者団体と共催</t>
  </si>
  <si>
    <t>「採用失敗コスト診断」を無料提供→個別相談→契約</t>
  </si>
  <si>
    <t>会場費（共催なら0円）・集客広告：月2〜5万円</t>
  </si>
  <si>
    <t>オンボーディングプログラム構築</t>
  </si>
  <si>
    <t>契約後の立ち上げ品質を高めるオンボーディング整備</t>
  </si>
  <si>
    <t>継続率90%・NPS 50以上を達成するため</t>
  </si>
  <si>
    <t>経営者（社長）＋担当CxOが連携</t>
  </si>
  <si>
    <t>オンライン（Zoom・Notion等）</t>
  </si>
  <si>
    <t>キックオフセッション＋月次レポート自動化＋定例レビュー</t>
  </si>
  <si>
    <t>Notion等ツール費用：月1万円以下</t>
  </si>
  <si>
    <t>満足顧客からの紹介を仕組み化するプログラム設計</t>
  </si>
  <si>
    <t>低コストで高信頼の新規顧客を継続獲得するため</t>
  </si>
  <si>
    <t>経営者（社長）が設計・CSが運用</t>
  </si>
  <si>
    <t>顧客接点（月次レビュー・NPS調査後）</t>
  </si>
  <si>
    <t>紹介フィー（月額割引）＋紹介カード＋定期依頼</t>
  </si>
  <si>
    <t>紹介フィー：月額の10〜20%（成功報酬型）</t>
  </si>
  <si>
    <t>採用失敗経験のある経営者への直接アプローチ</t>
  </si>
  <si>
    <t>最も購買意欲が高い層への直接訴求のため</t>
  </si>
  <si>
    <t>IS担当（または経営者）が実施</t>
  </si>
  <si>
    <t>経営者コミュニティ・SNS・メール</t>
  </si>
  <si>
    <t>採用失敗コスト診断ツール提供→個別相談→契約</t>
  </si>
  <si>
    <t>ほぼ0円（既存ツール・コンテンツを活用）</t>
  </si>
  <si>
    <t>ガントチャート</t>
  </si>
  <si>
    <t>タスク</t>
  </si>
  <si>
    <t>担当</t>
  </si>
  <si>
    <t>開始日</t>
  </si>
  <si>
    <t>終了日</t>
  </si>
  <si>
    <t>M1</t>
  </si>
  <si>
    <t>M2</t>
  </si>
  <si>
    <t>M3</t>
  </si>
  <si>
    <t>M4</t>
  </si>
  <si>
    <t>M5</t>
  </si>
  <si>
    <t>M6</t>
  </si>
  <si>
    <t>M7</t>
  </si>
  <si>
    <t>M8</t>
  </si>
  <si>
    <t>M9</t>
  </si>
  <si>
    <t>M10</t>
  </si>
  <si>
    <t>M11</t>
  </si>
  <si>
    <t>M12</t>
  </si>
  <si>
    <t>ステータス</t>
  </si>
  <si>
    <t>社長</t>
  </si>
  <si>
    <t>■</t>
  </si>
  <si>
    <t>□</t>
  </si>
  <si>
    <t>未着手</t>
  </si>
  <si>
    <t>社長＋CxO</t>
  </si>
  <si>
    <t>社長＋共同創業者</t>
  </si>
  <si>
    <t>共同創業者</t>
  </si>
  <si>
    <t>マイルストーン管理</t>
  </si>
  <si>
    <t>MS</t>
  </si>
  <si>
    <t>達成基準</t>
  </si>
  <si>
    <t>状況</t>
  </si>
  <si>
    <t>MS1</t>
  </si>
  <si>
    <t>基盤構築完了</t>
  </si>
  <si>
    <t>営業資料完成・CxO人材5名登録・SNS開始</t>
  </si>
  <si>
    <t>Month 1末</t>
  </si>
  <si>
    <t>MS2</t>
  </si>
  <si>
    <t>初期成功事例3社確立</t>
  </si>
  <si>
    <t>3社の成功事例文書化・NPS 50以上</t>
  </si>
  <si>
    <t>MS3</t>
  </si>
  <si>
    <t>税理士100拠点提携達成</t>
  </si>
  <si>
    <t>提携契約100拠点・月間紹介数3件以上</t>
  </si>
  <si>
    <t>MS4</t>
  </si>
  <si>
    <t>顧客20社突破</t>
  </si>
  <si>
    <t>契約顧客20社・MRR 400万円</t>
  </si>
  <si>
    <t>Month 9末</t>
  </si>
  <si>
    <t>MS5（ゴール）</t>
  </si>
  <si>
    <t>Year 1目標達成</t>
  </si>
  <si>
    <t>契約顧客30社・MRR 600万円・年間売上3,600万円</t>
  </si>
  <si>
    <t>Month 12末</t>
  </si>
  <si>
    <t>RACI</t>
  </si>
  <si>
    <t>CxO人材</t>
  </si>
  <si>
    <t>外部（税理士）</t>
  </si>
  <si>
    <t>【営業・マーケティング領域】</t>
  </si>
  <si>
    <t>営業資料・ツールキット作成</t>
  </si>
  <si>
    <t>A</t>
  </si>
  <si>
    <t>R</t>
  </si>
  <si>
    <t>C</t>
  </si>
  <si>
    <t>I</t>
  </si>
  <si>
    <t>R/A</t>
  </si>
  <si>
    <t>SNSコンテンツ発信（X・LinkedIn）</t>
  </si>
  <si>
    <t>インサイドセールス（アプローチ）</t>
  </si>
  <si>
    <t>商談・提案・クロージング</t>
  </si>
  <si>
    <t>【サービス提供・CS領域】</t>
  </si>
  <si>
    <t>CxO人材採用・登録管理</t>
  </si>
  <si>
    <t>顧客へのセッション実施</t>
  </si>
  <si>
    <t>オンボーディング実施</t>
  </si>
  <si>
    <t>月次レポート作成・送付</t>
  </si>
  <si>
    <t>NPS・満足度調査</t>
  </si>
  <si>
    <t>紹介プログラム運用</t>
  </si>
  <si>
    <t>正社員転換の調整</t>
  </si>
  <si>
    <t>【技術・システム領域】</t>
  </si>
  <si>
    <t>KPI計測・ダッシュボード整備</t>
  </si>
  <si>
    <t>セミナー集客ページ・LP作成</t>
  </si>
  <si>
    <t>顧客管理DB構築</t>
  </si>
  <si>
    <t>【財務・経営管理領域】</t>
  </si>
  <si>
    <t>月次KPI確認・意思決定</t>
  </si>
  <si>
    <t>資金管理・バーンレート管理</t>
  </si>
  <si>
    <t>紹介フィー・報酬支払い管理</t>
  </si>
  <si>
    <t>CxO人材への報酬支払い</t>
  </si>
  <si>
    <t>リスクマトリクス</t>
  </si>
  <si>
    <t>リスク</t>
  </si>
  <si>
    <t>発生確率</t>
  </si>
  <si>
    <t>対策</t>
  </si>
  <si>
    <t>リスク1：CxO人材の確保不足</t>
  </si>
  <si>
    <t>早期スカウト・複数チャネルで採用</t>
  </si>
  <si>
    <t>リスク2：税理士アライアンスの紹介が想定以下</t>
  </si>
  <si>
    <t>セミナー・直販チャネルを並行強化</t>
  </si>
  <si>
    <t>リスク3：初期成功事例の創出失敗</t>
  </si>
  <si>
    <t>最初の3社に最高品質のCxOを投入</t>
  </si>
  <si>
    <t>リスク4：社長への業務集中・バーンアウト</t>
  </si>
  <si>
    <t>Month 4以降にIS人材（業務委託）採用</t>
  </si>
  <si>
    <t>リスク5：顧客の早期解約（チャーン）</t>
  </si>
  <si>
    <t>オンボーディング強化・週次モニタリング</t>
  </si>
  <si>
    <t>リスク6：競合大手の参入</t>
  </si>
  <si>
    <t>低</t>
  </si>
  <si>
    <t>早期に実績・ブランド構築で参入障壁を作る</t>
  </si>
  <si>
    <t>リスク7：資金ショート</t>
  </si>
  <si>
    <t>バーンレート管理・早期黒字化</t>
  </si>
  <si>
    <t>リスク8：CxO人材の質のバラつき</t>
  </si>
  <si>
    <t>品質評価基準・スコアリング制度の整備</t>
  </si>
  <si>
    <t>コンティンジェンシープラン</t>
  </si>
  <si>
    <t>トリガー条件</t>
  </si>
  <si>
    <t>発生時の対応</t>
  </si>
  <si>
    <t>責任者</t>
  </si>
  <si>
    <t>Month 1〜3でCxO人材の登録が目標（月5名）を下回る場合</t>
  </si>
  <si>
    <t>対応策1：社長自身がCxOとして初期顧客に入り、供給不足を一時的にカバーする。対応策2：既存のフリーランスCxO・顧問マッチングサービス（HiPro Biz・Anycrewなど）から一時的に人材を調達する。対応策3：新規顧客の受入れペースを落とし、品質を優先した供給体制を整える</t>
  </si>
  <si>
    <t>Month 3時点でKPIを確認し、税理士経由紹介数が月3件を下回る場合</t>
  </si>
  <si>
    <t>対応策1：経営者向けセミナーの開催頻度を月1〜2回→月3〜4回に増加。対応策2：LinkedInでの経営者へのダイレクトアプローチを強化（月アプローチ数を100件→200件に増加）。対応策3：税理士への紹介フィーを見直し（初月月額20〜30%→3ヶ月分の10%等）紹介インセンティブを再設計する</t>
  </si>
  <si>
    <t>Month 3末時点で成功事例3社が未達の場合</t>
  </si>
  <si>
    <t>対応策1：失敗の原因を分析し、CxO人材・セッション内容・顧客選定を見直す。対応策2：成功確率の高い顧客（課題が明確・経営者の関与度が高い）に絞って再挑戦する。対応策3：社長自身がCxOとして入り、成功事例を直接創出する</t>
  </si>
  <si>
    <t>Month 3〜4で社長の業務過多によりボトルネックが発生した場合</t>
  </si>
  <si>
    <t>対応策1：Month 3〜4でIS人材（業務委託）を採用し、アプローチ・アポ取得業務をアウトソース。対応策2：税理士・紹介チャネルを強化し、インバウンド比率を高めることで社長のアウトバウンド負荷を軽減。対応策3：共同創業者がシステム自動化を推進し、社長の管理業務を削減する</t>
  </si>
  <si>
    <t>社長・共同創業者</t>
  </si>
  <si>
    <t>顧客継続率が月次90%を下回る、または解約率が月次10%を超えた場合</t>
  </si>
  <si>
    <t>対応策1：解約理由を徹底ヒアリングし、サービス内容・CxOの質・セッション頻度を見直す。対応策2：解約予兆（満足度低下・セッション欠席等）を早期検知する仕組みをシステムで構築する。対応策3：担当CxOの変更オプションを提供し、顧客の継続意向を維持する</t>
  </si>
  <si>
    <t>顧問マッチング系大手（HiPro Biz等）がCxO代行×正社員転換モデルに参入した場合</t>
  </si>
  <si>
    <t>早期の実績・ブランド構築で参入障壁を構築する。税理士アライアンスの深耕と成功事例の積極発信により、先行者優位を確立する</t>
  </si>
  <si>
    <t>月次バーンレートが調達資金の範囲を超える、またはランウェイが12ヶ月を下回った場合</t>
  </si>
  <si>
    <t>対応策1：バーンレートを即時見直し、固定費（ツール・外注等）を削減する。対応策2：初期顧客への特別価格を通常価格に引き上げ、早期にMRRを積み上げる。対応策3：追加の資金調達（エンジェル投資・補助金）を並行して検討する</t>
  </si>
  <si>
    <t>CxO品質スコアが80点を下回る、または顧客満足度スコアが80%を下回った場合</t>
  </si>
  <si>
    <t>品質評価基準・スコアリング制度の整備を行い、低スコアのCxO人材への再教育または登録解除を実施する</t>
  </si>
  <si>
    <t>PDCA</t>
  </si>
  <si>
    <t>段階</t>
  </si>
  <si>
    <t>結果</t>
  </si>
  <si>
    <t>Plan（計画）</t>
  </si>
  <si>
    <t>振り返りサイクルの設計（週次・月次・四半期・年次）、KPTフレームワークの設定、次のアクションの確定。KGI：Year 1末 契約顧客30社・MRR 600万円・年間売上3,600万円。KSF：税理士アライアンス構築・初期成功事例創出・CxO人材品質確保・営業転換率最大化。優先施策：税理士アライアンス（メイン）×経営者セミナー（サブ）×SNS発信（種まき）の漏斗型営業モデル</t>
  </si>
  <si>
    <t>計画確定済み</t>
  </si>
  <si>
    <t>Do（実行）</t>
  </si>
  <si>
    <t>今すぐ（今週中）やること TOP5：①SNS（X・LinkedIn）アカウント開設・初投稿（社長）、②営業資料の骨子作成開始（社長・Month 1末）、③CxO人材スカウトリスト10名作成（社長・今週中）、④CRM・営業管理ツールの選定・構築開始（共同創業者・Month 1末）、⑤税理士アライアンス開拓の準備（社長＋共同創業者・Month 1末）</t>
  </si>
  <si>
    <t>未着手（実行フェーズ開始前）</t>
  </si>
  <si>
    <t>Check（評価）</t>
  </si>
  <si>
    <t>週次レビュー（毎週月曜・30分）：IS・FSのKPI確認・今週の優先タスク確認。月次レビュー（月末・60分）：全KPIの確認・施策の効果検証・翌月の修正。四半期レビュー（3ヶ月毎）：戦略方針の見直し・マイルストーン達成確認。年次レビュー（Year 1末）：Year 1の総括・Year 2戦略の策定</t>
  </si>
  <si>
    <t>振り返りサイクル設計済み・実施前</t>
  </si>
  <si>
    <t>Act（改善）</t>
  </si>
  <si>
    <t>KPT（Keep・Problem・Try）フレームワークを活用して改善アクションを決定。Keep：税理士アライアンスへの継続的なアプローチ・社長自身によるSNS発信（週3〜5回）・週次・月次レビューの継続。Problem：税理士からの紹介が想定以下になる可能性・CxO人材の確保が追いつかない可能性・社長への業務集中によるボトルネック。Try：税理士向け紹介インセンティブの最適化・IS業務の外部委託（Month 4〜）・成功事例の積極的なSNS発信</t>
  </si>
  <si>
    <t>改善アクション仮説設定済み・実施前</t>
  </si>
  <si>
    <t>KPT</t>
  </si>
  <si>
    <t>Keep（続けること）</t>
  </si>
  <si>
    <t>税理士アライアンスへの継続的なアプローチ</t>
  </si>
  <si>
    <t>社長自身によるSNS発信（週3〜5回）</t>
  </si>
  <si>
    <t>週次・月次レビューの継続</t>
  </si>
  <si>
    <t>Problem（問題）</t>
  </si>
  <si>
    <t>税理士からの紹介が想定以下になる可能性</t>
  </si>
  <si>
    <t>CxO人材の確保が追いつかない可能性</t>
  </si>
  <si>
    <t>社長への業務集中によるボトルネック</t>
  </si>
  <si>
    <t>Try（試すこと）</t>
  </si>
  <si>
    <t>税理士向け紹介インセンティブの最適化</t>
  </si>
  <si>
    <t>IS業務の外部委託（Month 4〜）</t>
  </si>
  <si>
    <t>成功事例の積極的なSNS発信</t>
  </si>
  <si>
    <t>場所</t>
  </si>
  <si>
    <t>データ</t>
  </si>
  <si>
    <t>出典</t>
  </si>
  <si>
    <t>URL</t>
  </si>
  <si>
    <t>日付</t>
  </si>
  <si>
    <t>信頼度</t>
  </si>
  <si>
    <t>STEP 2 市場分析</t>
  </si>
  <si>
    <t>中小企業の人材課題74.4%（2025年1月調査）、2024年1月調査（70.6%）より増加</t>
  </si>
  <si>
    <t>帝国データバンク／manegy.com</t>
  </si>
  <si>
    <t>https://www.manegy.com/news/detail/10924/</t>
  </si>
  <si>
    <t>2026/6/11</t>
  </si>
  <si>
    <t>レベル1</t>
  </si>
  <si>
    <t>中小企業が足下で最も重要と考える経営課題は「人材確保」、長期を見据えた経営計画を策定・実行している企業ほど付加価値額が大きく増加</t>
  </si>
  <si>
    <t>2025年版中小企業白書（中小企業庁）</t>
  </si>
  <si>
    <t>https://www.chusho.meti.go.jp/pamflet/hakusyo/2025/PDF/2025gaiyou.pdf</t>
  </si>
  <si>
    <t>CxO求人5年で2.3倍に増加（年収1,500万円以上のCxO求人）</t>
  </si>
  <si>
    <t>クライス＆カンパニー</t>
  </si>
  <si>
    <t>https://www.kandc.com/exe/report/</t>
  </si>
  <si>
    <t>レベル2</t>
  </si>
  <si>
    <t>STEP 2 競合分析</t>
  </si>
  <si>
    <t>顧問紹介サービス比較13選（ProShare・HiPro Biz・ビザスクpartner・マイナビ顧問・顧問バンク・KENJINS等）</t>
  </si>
  <si>
    <t>アスピック｜SaaS比較サイト</t>
  </si>
  <si>
    <t>https://www.aspicjapan.org/asu/article/46419</t>
  </si>
  <si>
    <t>おすすめの社外CFO代行サービス比較（費用相場・月額30万円〜100万円程度）</t>
  </si>
  <si>
    <t>集客・広告戦略メディア「キャククル」</t>
  </si>
  <si>
    <t>https://www.shopowner-support.net/attracting_customers/btob-business/consultant-attracting/cfo-agent-service/</t>
  </si>
  <si>
    <t>CFO代行の費用相場・メリット・活用事例</t>
  </si>
  <si>
    <t>株式会社エクステンド</t>
  </si>
  <si>
    <t>https://www.extend-ma.co.jp/cfo-daiko/</t>
  </si>
  <si>
    <t>STEP 3 チャネル分析</t>
  </si>
  <si>
    <t>BtoB SaaSのマーケティング施策・市場分析〜戦略策定の方法</t>
  </si>
  <si>
    <t>IT Bell公式</t>
  </si>
  <si>
    <t>https://it-bell.com/knowledge/saas-marketing/</t>
  </si>
  <si>
    <t>レベル3</t>
  </si>
  <si>
    <t>急成長B2B SaaSスタートアップのPMF達成に向けたアプローチ（課題感を最も強く持っているところに仮説ターゲットを絞ってアプローチをかける）</t>
  </si>
  <si>
    <t>Adobe Business</t>
  </si>
  <si>
    <t>https://business.adobe.com/jp/blog/the-latest/b2bsaas-leaner-technologies</t>
  </si>
  <si>
    <t>STEP 4 KPI設定</t>
  </si>
  <si>
    <t>B2Bサブスクリプション型サービスのベンチマーク（初年度）・ハイタッチ型BtoB獲得コスト傾向</t>
  </si>
  <si>
    <t>AIの学習データに基づく推定</t>
  </si>
  <si>
    <t>その他参照した出典</t>
  </si>
  <si>
    <t>【2025年最新】人手不足の日本の現状と中小企業の生き残り戦略</t>
  </si>
  <si>
    <t>https://edenred.jp/article/hr-recruiting/247/</t>
  </si>
  <si>
    <t>営業代行の市場規模は1兆円へ。最新動向と企業が導入すべき理由を徹底解説 | インサイドセールスラボ</t>
  </si>
  <si>
    <t>https://insidesales-lab.jp/column/the-market-size-for-sales-outsourcing-is-set-to-reach-1-trillion-yen/</t>
  </si>
  <si>
    <t>数値検算（自動・参考値）</t>
  </si>
  <si>
    <t>※ AIが整理した数値からコードが機械的に再計算した参考結果です。前提（丸め・立上げ期）次第で差が出ることがあります。</t>
  </si>
  <si>
    <t>検算</t>
  </si>
  <si>
    <t>式・値</t>
  </si>
  <si>
    <t>説明</t>
  </si>
  <si>
    <t>検算①: 売上 ＝ 数量 × 購入率 × 単価 × 頻度（恒等式）</t>
  </si>
  <si>
    <t>― 未判定</t>
  </si>
  <si>
    <t>―</t>
  </si>
  <si>
    <t>恒等式の入力が不足（売上2・数量2・単価0件）→ スキップ</t>
  </si>
  <si>
    <t>検算②: 月次×12 ≒ 年間KGI（倍率0.5〜2.0）</t>
  </si>
  <si>
    <t>✅ 整合</t>
  </si>
  <si>
    <t>MRR（月次経常収益）6,000,000円 × 12 ＝ 72,000,000円（年間 年間売上38,400,000円 の 1.88倍）</t>
  </si>
  <si>
    <t>✅ 整合（1.88倍＝立上げ期の範囲内 0.5〜2.0）</t>
  </si>
  <si>
    <t>検算③: 流入 × CV率 ＝ 新規（±10%）</t>
  </si>
  <si>
    <t>商談数10 × 30.0% ＝ 3（新規 月2〜3社＝区間[2〜3]）</t>
  </si>
  <si>
    <t>✅ 整合（再計算値が新規の目標区間内）</t>
  </si>
  <si>
    <t>FW検算〔ユニットエコノミクス〕: ① LTV/CAC ＝ LTV ÷ CAC</t>
  </si>
  <si>
    <t>LTV 2,400,000円 ÷ CAC 200,000円 ＝ 12倍（表の LTV/CAC 12倍）</t>
  </si>
  <si>
    <t>✅ 整合（再計算 12倍 ≒ 表の 12倍）</t>
  </si>
  <si>
    <t>FW検算〔ユニットエコノミクス〕: ③ 平均継続月数 ＝ 1 ÷ 月次解約率</t>
  </si>
  <si>
    <t>△ 丸め内(参考)</t>
  </si>
  <si>
    <t>1 ÷ 10.0% ＝ 10ヶ月（表の平均継続月数 12ヶ月）</t>
  </si>
  <si>
    <t>△ 参考（再計算 10ヶ月 と表の 12ヶ月 が乖離（許容±1ヶ月超））※目標値がしきい値（以下/以上/以内等）のため断定不可</t>
  </si>
  <si>
    <t>抽出できた主要数値</t>
  </si>
  <si>
    <t>値</t>
  </si>
  <si>
    <t>原文</t>
  </si>
  <si>
    <t>ソース</t>
  </si>
  <si>
    <t>数量</t>
  </si>
  <si>
    <t>30</t>
  </si>
  <si>
    <t>契約顧客数: 30社</t>
  </si>
  <si>
    <t>月次売上</t>
  </si>
  <si>
    <t>6,000,000</t>
  </si>
  <si>
    <t>MRR（月次経常収益）: 600万円</t>
  </si>
  <si>
    <t>38,400,000</t>
  </si>
  <si>
    <t>年間売上: 3,600万円〜4,080万円</t>
  </si>
  <si>
    <t>流入</t>
  </si>
  <si>
    <t>商談数: 月10件以上</t>
  </si>
  <si>
    <t>提案数: 月8件以上</t>
  </si>
  <si>
    <t>成約数: 月2〜3社</t>
  </si>
  <si>
    <t>CV率</t>
  </si>
  <si>
    <t>30.0%</t>
  </si>
  <si>
    <t>成約率: 30%以上</t>
  </si>
  <si>
    <t>平均商談回数: 2回以内</t>
  </si>
  <si>
    <t>新規</t>
  </si>
  <si>
    <t>紹介経由新規獲得数: 月1社以上</t>
  </si>
  <si>
    <t>20.0%</t>
  </si>
  <si>
    <t>セミナー→商談転換率: 20%以上</t>
  </si>
  <si>
    <t>セミナー→商談数: 月2〜3件</t>
  </si>
  <si>
    <t>MRR（月次経常収益）: Year 1末600万円</t>
  </si>
  <si>
    <t>72,000,000</t>
  </si>
  <si>
    <t>ARR（年次経常収益）: Year 1末7,200万円</t>
  </si>
  <si>
    <t>LTV</t>
  </si>
  <si>
    <t>2,400,000</t>
  </si>
  <si>
    <t>LTV（顧客生涯価値）: 240万円</t>
  </si>
  <si>
    <t>STEP2:ユニットエコノミクス</t>
  </si>
  <si>
    <t>CAC</t>
  </si>
  <si>
    <t>200,000</t>
  </si>
  <si>
    <t>CAC（顧客獲得コスト）: 20万円以下（目標）</t>
  </si>
  <si>
    <t>LTV/CAC</t>
  </si>
  <si>
    <t>12</t>
  </si>
  <si>
    <t>LTV÷CAC比率: 12倍</t>
  </si>
  <si>
    <t>CAC回収期間: 1ヶ月以内（目標）</t>
  </si>
  <si>
    <t>月額単価: 20万円</t>
  </si>
  <si>
    <t>解約率</t>
  </si>
  <si>
    <t>0.1</t>
  </si>
  <si>
    <t>月次解約率（チャーンレート）: 10%以下（目標）</t>
  </si>
  <si>
    <t>平均継続月数: 12ヶ月（想定）</t>
  </si>
  <si>
    <t>未判定（スキップ）の理由</t>
  </si>
  <si>
    <t>検算①: 売上 ＝ 数量 × 購入率 × 単価 × 頻度（恒等式）: 恒等式の入力が不足（売上2・数量2・単価0件）→ スキップ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</si>
</sst>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u/>
      <color rgb="FF0563C1"/>
    </font>
    <font>
      <sz val="1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FormatPr defaultRowHeight="15" outlineLevelRow="0" outlineLevelCol="0" x14ac:dyDescent="55"/>
  <cols>
    <col min="1" max="1" width="50" customWidth="1"/>
  </cols>
  <sheetData>
    <row r="1" spans="1:1" x14ac:dyDescent="0.25">
      <c r="A1" t="s">
        <v>0</v>
      </c>
    </row>
    <row r="3" spans="1:1" x14ac:dyDescent="0.25">
      <c r="A3" t="s">
        <v>1</v>
      </c>
    </row>
    <row r="5" spans="1:1" x14ac:dyDescent="0.25">
      <c r="A5" t="s">
        <v>2</v>
      </c>
    </row>
    <row r="6" spans="1:1" x14ac:dyDescent="0.25">
      <c r="A6" s="1">
        <f>HYPERLINK("#'5プロセスサマリー'!A1","  ・5プロセスサマリー")</f>
      </c>
    </row>
    <row r="8" spans="1:1" x14ac:dyDescent="0.25">
      <c r="A8" t="s">
        <v>3</v>
      </c>
    </row>
    <row r="9" spans="1:1" x14ac:dyDescent="0.25">
      <c r="A9" s="1">
        <f>HYPERLINK("#'PEST分析'!A1","  ・PEST分析")</f>
      </c>
    </row>
    <row r="10" spans="1:1" x14ac:dyDescent="0.25">
      <c r="A10" s="1">
        <f>HYPERLINK("#'3C分析'!A1","  ・3C分析")</f>
      </c>
    </row>
    <row r="11" spans="1:1" x14ac:dyDescent="0.25">
      <c r="A11" s="1">
        <f>HYPERLINK("#'VRIO分析'!A1","  ・VRIO分析")</f>
      </c>
    </row>
    <row r="12" spans="1:1" x14ac:dyDescent="0.25">
      <c r="A12" s="1">
        <f>HYPERLINK("#'SWOT分析'!A1","  ・SWOT分析")</f>
      </c>
    </row>
    <row r="13" spans="1:1" x14ac:dyDescent="0.25">
      <c r="A13" s="1">
        <f>HYPERLINK("#'クロスSWOT分析'!A1","  ・クロスSWOT分析")</f>
      </c>
    </row>
    <row r="14" spans="1:1" x14ac:dyDescent="0.25">
      <c r="A14" s="1">
        <f>HYPERLINK("#'本質的価値と表面的価値'!A1","  ・本質的価値と表面的価値")</f>
      </c>
    </row>
    <row r="15" spans="1:1" x14ac:dyDescent="0.25">
      <c r="A15" s="1">
        <f>HYPERLINK("#'営業ファネル'!A1","  ・営業ファネル")</f>
      </c>
    </row>
    <row r="16" spans="1:1" x14ac:dyDescent="0.25">
      <c r="A16" s="1">
        <f>HYPERLINK("#'市場投入順序・ローンチ計画'!A1","  ・市場投入順序・ローンチ計画")</f>
      </c>
    </row>
    <row r="17" spans="1:1" x14ac:dyDescent="0.25">
      <c r="A17" s="1">
        <f>HYPERLINK("#'ユニットエコノミクス'!A1","  ・ユニットエコノミクス")</f>
      </c>
    </row>
    <row r="19" spans="1:1" x14ac:dyDescent="0.25">
      <c r="A19" t="s">
        <v>4</v>
      </c>
    </row>
    <row r="20" spans="1:1" x14ac:dyDescent="0.25">
      <c r="A20" s="1">
        <f>HYPERLINK("#'戦略オプション'!A1","  ・戦略オプション")</f>
      </c>
    </row>
    <row r="21" spans="1:1" x14ac:dyDescent="0.25">
      <c r="A21" s="1">
        <f>HYPERLINK("#'フェーズ別戦略オプション組み合わせ'!A1","  ・フェーズ別戦略オプション組み合わせ")</f>
      </c>
    </row>
    <row r="22" spans="1:1" x14ac:dyDescent="0.25">
      <c r="A22" s="1">
        <f>HYPERLINK("#'戦略方針策定'!A1","  ・戦略方針策定")</f>
      </c>
    </row>
    <row r="24" spans="1:1" x14ac:dyDescent="0.25">
      <c r="A24" t="s">
        <v>5</v>
      </c>
    </row>
    <row r="25" spans="1:1" x14ac:dyDescent="0.25">
      <c r="A25" s="1">
        <f>HYPERLINK("#'KGI_KSF_KPI'!A1","  ・KGI_KSF_KPI")</f>
      </c>
    </row>
    <row r="26" spans="1:1" x14ac:dyDescent="0.25">
      <c r="A26" s="1">
        <f>HYPERLINK("#'アクションプラン'!A1","  ・アクションプラン")</f>
      </c>
    </row>
    <row r="27" spans="1:1" x14ac:dyDescent="0.25">
      <c r="A27" s="1">
        <f>HYPERLINK("#'ペイオフマトリクス'!A1","  ・ペイオフマトリクス")</f>
      </c>
    </row>
    <row r="28" spans="1:1" x14ac:dyDescent="0.25">
      <c r="A28" s="1">
        <f>HYPERLINK("#'ロードマップ'!A1","  ・ロードマップ")</f>
      </c>
    </row>
    <row r="29" spans="1:1" x14ac:dyDescent="0.25">
      <c r="A29" s="1">
        <f>HYPERLINK("#'5W2H'!A1","  ・5W2H")</f>
      </c>
    </row>
    <row r="30" spans="1:1" x14ac:dyDescent="0.25">
      <c r="A30" s="1">
        <f>HYPERLINK("#'ガントチャート'!A1","  ・ガントチャート")</f>
      </c>
    </row>
    <row r="31" spans="1:1" x14ac:dyDescent="0.25">
      <c r="A31" s="1">
        <f>HYPERLINK("#'マイルストーン管理'!A1","  ・マイルストーン管理")</f>
      </c>
    </row>
    <row r="32" spans="1:1" x14ac:dyDescent="0.25">
      <c r="A32" s="1">
        <f>HYPERLINK("#'RACI'!A1","  ・RACI")</f>
      </c>
    </row>
    <row r="33" spans="1:1" x14ac:dyDescent="0.25">
      <c r="A33" s="1">
        <f>HYPERLINK("#'リスクマトリクス'!A1","  ・リスクマトリクス")</f>
      </c>
    </row>
    <row r="34" spans="1:1" x14ac:dyDescent="0.25">
      <c r="A34" s="1">
        <f>HYPERLINK("#'コンティンジェンシープラン'!A1","  ・コンティンジェンシープラン")</f>
      </c>
    </row>
    <row r="36" spans="1:1" x14ac:dyDescent="0.25">
      <c r="A36" t="s">
        <v>6</v>
      </c>
    </row>
    <row r="37" spans="1:1" x14ac:dyDescent="0.25">
      <c r="A37" s="1">
        <f>HYPERLINK("#'PDCA'!A1","  ・PDCA")</f>
      </c>
    </row>
    <row r="38" spans="1:1" x14ac:dyDescent="0.25">
      <c r="A38" s="1">
        <f>HYPERLINK("#'KPT'!A1","  ・KPT")</f>
      </c>
    </row>
    <row r="40" spans="1:1" x14ac:dyDescent="0.25">
      <c r="A40" t="s">
        <v>7</v>
      </c>
    </row>
    <row r="41" spans="1:1" x14ac:dyDescent="0.25">
      <c r="A41" s="1">
        <f>HYPERLINK("#'データ項目一覧'!A1","  ・データ項目一覧")</f>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pane ySplit="3" topLeftCell="A4" activePane="bottomLeft" state="frozen"/>
      <selection pane="bottomLeft" activeCell="A4" sqref="A4"/>
    </sheetView>
  </sheetViews>
  <sheetFormatPr defaultRowHeight="15" outlineLevelRow="0" outlineLevelCol="0" x14ac:dyDescent="55"/>
  <cols>
    <col min="1" max="4" width="25" customWidth="1"/>
  </cols>
  <sheetData>
    <row r="1" spans="1:1" x14ac:dyDescent="0.25">
      <c r="A1" s="3" t="s">
        <v>457</v>
      </c>
    </row>
    <row r="3" spans="1:4" x14ac:dyDescent="0.25">
      <c r="A3" s="3" t="s">
        <v>458</v>
      </c>
      <c r="B3" s="3" t="s">
        <v>459</v>
      </c>
      <c r="C3" s="3" t="s">
        <v>460</v>
      </c>
      <c r="D3" s="3" t="s">
        <v>461</v>
      </c>
    </row>
    <row r="4" spans="1:4" x14ac:dyDescent="0.25">
      <c r="A4" s="3" t="s">
        <v>462</v>
      </c>
      <c r="B4" s="3" t="s">
        <v>463</v>
      </c>
      <c r="C4" s="3" t="s">
        <v>464</v>
      </c>
      <c r="D4" s="3" t="s">
        <v>465</v>
      </c>
    </row>
    <row r="5" spans="1:4" x14ac:dyDescent="0.25">
      <c r="A5" s="3" t="s">
        <v>466</v>
      </c>
      <c r="B5" s="3" t="s">
        <v>463</v>
      </c>
      <c r="C5" s="3" t="s">
        <v>467</v>
      </c>
      <c r="D5" s="3" t="s">
        <v>468</v>
      </c>
    </row>
    <row r="6" spans="1:4" x14ac:dyDescent="0.25">
      <c r="A6" s="3" t="s">
        <v>469</v>
      </c>
      <c r="B6" s="3" t="s">
        <v>470</v>
      </c>
      <c r="C6" s="3" t="s">
        <v>471</v>
      </c>
      <c r="D6" s="3" t="s">
        <v>472</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pane ySplit="3" topLeftCell="A4" activePane="bottomLeft" state="frozen"/>
      <selection pane="bottomLeft" activeCell="A4" sqref="A4"/>
    </sheetView>
  </sheetViews>
  <sheetFormatPr defaultRowHeight="15" outlineLevelRow="0" outlineLevelCol="0" x14ac:dyDescent="55"/>
  <cols>
    <col min="1" max="4" width="25" customWidth="1"/>
  </cols>
  <sheetData>
    <row r="1" spans="1:1" x14ac:dyDescent="0.25">
      <c r="A1" s="3" t="s">
        <v>473</v>
      </c>
    </row>
    <row r="3" spans="1:4" x14ac:dyDescent="0.25">
      <c r="A3" s="3" t="s">
        <v>474</v>
      </c>
      <c r="B3" s="3" t="s">
        <v>475</v>
      </c>
      <c r="C3" s="3" t="s">
        <v>476</v>
      </c>
      <c r="D3" s="3" t="s">
        <v>477</v>
      </c>
    </row>
    <row r="4" spans="1:4" x14ac:dyDescent="0.25">
      <c r="A4" s="3" t="s">
        <v>478</v>
      </c>
      <c r="B4" s="3" t="s">
        <v>479</v>
      </c>
      <c r="C4" s="3" t="s">
        <v>480</v>
      </c>
      <c r="D4" s="3" t="s">
        <v>481</v>
      </c>
    </row>
    <row r="5" spans="1:4" x14ac:dyDescent="0.25">
      <c r="A5" s="3" t="s">
        <v>482</v>
      </c>
      <c r="B5" s="3" t="s">
        <v>483</v>
      </c>
      <c r="C5" s="3" t="s">
        <v>484</v>
      </c>
      <c r="D5" s="3" t="s">
        <v>485</v>
      </c>
    </row>
    <row r="6" spans="1:4" x14ac:dyDescent="0.25">
      <c r="A6" s="3" t="s">
        <v>486</v>
      </c>
      <c r="B6" s="3" t="s">
        <v>487</v>
      </c>
      <c r="C6" s="3" t="s">
        <v>488</v>
      </c>
      <c r="D6" s="3" t="s">
        <v>489</v>
      </c>
    </row>
    <row r="7" spans="1:4" x14ac:dyDescent="0.25">
      <c r="A7" s="3" t="s">
        <v>490</v>
      </c>
      <c r="B7" s="3" t="s">
        <v>491</v>
      </c>
      <c r="C7" s="3" t="s">
        <v>492</v>
      </c>
      <c r="D7" s="3" t="s">
        <v>493</v>
      </c>
    </row>
    <row r="8" spans="1:4" x14ac:dyDescent="0.25">
      <c r="A8" s="3" t="s">
        <v>494</v>
      </c>
      <c r="B8" s="3" t="s">
        <v>495</v>
      </c>
      <c r="C8" s="3" t="s">
        <v>496</v>
      </c>
      <c r="D8" s="3" t="s">
        <v>497</v>
      </c>
    </row>
    <row r="9" spans="1:4" x14ac:dyDescent="0.25">
      <c r="A9" s="3" t="s">
        <v>498</v>
      </c>
      <c r="B9" s="3" t="s">
        <v>499</v>
      </c>
      <c r="C9" s="3" t="s">
        <v>500</v>
      </c>
      <c r="D9" s="3" t="s">
        <v>485</v>
      </c>
    </row>
    <row r="10" spans="1:4" x14ac:dyDescent="0.25">
      <c r="A10" s="3" t="s">
        <v>501</v>
      </c>
      <c r="B10" s="3" t="s">
        <v>502</v>
      </c>
      <c r="C10" s="3" t="s">
        <v>503</v>
      </c>
      <c r="D10" s="3" t="s">
        <v>504</v>
      </c>
    </row>
    <row r="11" spans="1:4" x14ac:dyDescent="0.25">
      <c r="A11" s="3" t="s">
        <v>505</v>
      </c>
      <c r="B11" s="3" t="s">
        <v>506</v>
      </c>
      <c r="C11" s="3" t="s">
        <v>507</v>
      </c>
      <c r="D11" s="3" t="s">
        <v>508</v>
      </c>
    </row>
    <row r="12" spans="1:4" x14ac:dyDescent="0.25">
      <c r="A12" s="3" t="s">
        <v>251</v>
      </c>
      <c r="B12" s="3" t="s">
        <v>509</v>
      </c>
      <c r="C12" s="3" t="s">
        <v>510</v>
      </c>
      <c r="D12" s="3" t="s">
        <v>510</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511</v>
      </c>
    </row>
    <row r="3" spans="1:5" x14ac:dyDescent="0.25">
      <c r="A3" s="3" t="s">
        <v>512</v>
      </c>
      <c r="B3" s="3" t="s">
        <v>10</v>
      </c>
      <c r="C3" s="3" t="s">
        <v>513</v>
      </c>
      <c r="D3" s="3" t="s">
        <v>514</v>
      </c>
      <c r="E3" s="3" t="s">
        <v>515</v>
      </c>
    </row>
    <row r="4" spans="1:5" x14ac:dyDescent="0.25">
      <c r="A4" s="3" t="s">
        <v>516</v>
      </c>
      <c r="B4" s="3" t="s">
        <v>517</v>
      </c>
      <c r="C4" s="3" t="s">
        <v>518</v>
      </c>
      <c r="D4" s="3" t="s">
        <v>519</v>
      </c>
      <c r="E4" s="3" t="s">
        <v>520</v>
      </c>
    </row>
    <row r="5" spans="1:5" x14ac:dyDescent="0.25">
      <c r="A5" s="3" t="s">
        <v>521</v>
      </c>
      <c r="B5" s="3" t="s">
        <v>522</v>
      </c>
      <c r="C5" s="3" t="s">
        <v>523</v>
      </c>
      <c r="D5" s="3" t="s">
        <v>524</v>
      </c>
      <c r="E5" s="3" t="s">
        <v>525</v>
      </c>
    </row>
    <row r="6" spans="1:5" x14ac:dyDescent="0.25">
      <c r="A6" s="3" t="s">
        <v>526</v>
      </c>
      <c r="B6" s="3" t="s">
        <v>527</v>
      </c>
      <c r="C6" s="3" t="s">
        <v>523</v>
      </c>
      <c r="D6" s="3" t="s">
        <v>528</v>
      </c>
      <c r="E6" s="3" t="s">
        <v>529</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workbookViewId="0">
      <pane ySplit="3" topLeftCell="A4" activePane="bottomLeft" state="frozen"/>
      <selection pane="bottomLeft" activeCell="A4" sqref="A4"/>
    </sheetView>
  </sheetViews>
  <sheetFormatPr defaultRowHeight="15" outlineLevelRow="0" outlineLevelCol="0" x14ac:dyDescent="55"/>
  <cols>
    <col min="1" max="4" width="25" customWidth="1"/>
  </cols>
  <sheetData>
    <row r="1" spans="1:1" x14ac:dyDescent="0.25">
      <c r="A1" s="3" t="s">
        <v>530</v>
      </c>
    </row>
    <row r="3" spans="1:4" x14ac:dyDescent="0.25">
      <c r="A3" s="3" t="s">
        <v>458</v>
      </c>
      <c r="B3" s="3" t="s">
        <v>531</v>
      </c>
      <c r="C3" s="3" t="s">
        <v>532</v>
      </c>
      <c r="D3" s="3" t="s">
        <v>22</v>
      </c>
    </row>
    <row r="4" spans="1:4" x14ac:dyDescent="0.25">
      <c r="A4" s="3" t="s">
        <v>533</v>
      </c>
      <c r="B4" s="3" t="s">
        <v>534</v>
      </c>
      <c r="C4" s="3" t="s">
        <v>535</v>
      </c>
      <c r="D4" s="3" t="s">
        <v>536</v>
      </c>
    </row>
    <row r="5" spans="1:4" x14ac:dyDescent="0.25">
      <c r="A5" s="3" t="s">
        <v>537</v>
      </c>
      <c r="B5" s="3" t="s">
        <v>538</v>
      </c>
      <c r="C5" s="3" t="s">
        <v>539</v>
      </c>
      <c r="D5" s="3" t="s">
        <v>540</v>
      </c>
    </row>
    <row r="6" spans="1:4" x14ac:dyDescent="0.25">
      <c r="A6" s="3" t="s">
        <v>541</v>
      </c>
      <c r="B6" s="3" t="s">
        <v>542</v>
      </c>
      <c r="C6" s="3" t="s">
        <v>543</v>
      </c>
      <c r="D6" s="3" t="s">
        <v>544</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pane ySplit="3" topLeftCell="A4" activePane="bottomLeft" state="frozen"/>
      <selection pane="bottomLeft" activeCell="A4" sqref="A4"/>
    </sheetView>
  </sheetViews>
  <sheetFormatPr defaultRowHeight="15" outlineLevelRow="0" outlineLevelCol="0" x14ac:dyDescent="55"/>
  <cols>
    <col min="1" max="2" width="25" customWidth="1"/>
  </cols>
  <sheetData>
    <row r="1" spans="1:1" x14ac:dyDescent="0.25">
      <c r="A1" s="3" t="s">
        <v>545</v>
      </c>
    </row>
    <row r="3" spans="1:2" x14ac:dyDescent="0.25">
      <c r="A3" s="3" t="s">
        <v>546</v>
      </c>
      <c r="B3" s="3" t="s">
        <v>10</v>
      </c>
    </row>
    <row r="4" spans="1:2" x14ac:dyDescent="0.25">
      <c r="A4" s="3" t="s">
        <v>547</v>
      </c>
      <c r="B4" s="3" t="s">
        <v>548</v>
      </c>
    </row>
    <row r="5" spans="1:2" x14ac:dyDescent="0.25">
      <c r="A5" s="3" t="s">
        <v>75</v>
      </c>
      <c r="B5" s="3" t="s">
        <v>549</v>
      </c>
    </row>
    <row r="6" spans="1:2" x14ac:dyDescent="0.25">
      <c r="A6" s="3" t="s">
        <v>77</v>
      </c>
      <c r="B6" s="3" t="s">
        <v>78</v>
      </c>
    </row>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pane ySplit="3" topLeftCell="A4" activePane="bottomLeft" state="frozen"/>
      <selection pane="bottomLeft" activeCell="A4" sqref="A4"/>
    </sheetView>
  </sheetViews>
  <sheetFormatPr defaultRowHeight="15" outlineLevelRow="0" outlineLevelCol="0" x14ac:dyDescent="55"/>
  <cols>
    <col min="1" max="1" width="8" customWidth="1"/>
    <col min="2" max="2" width="30" customWidth="1"/>
    <col min="3" max="4" width="18" customWidth="1"/>
    <col min="5" max="5" width="14" customWidth="1"/>
  </cols>
  <sheetData>
    <row r="1" spans="1:1" x14ac:dyDescent="0.25">
      <c r="A1" s="3" t="s">
        <v>550</v>
      </c>
    </row>
    <row r="3" spans="1:5" x14ac:dyDescent="0.25">
      <c r="A3" s="3" t="s">
        <v>370</v>
      </c>
      <c r="B3" s="3" t="s">
        <v>551</v>
      </c>
      <c r="C3" s="3" t="s">
        <v>485</v>
      </c>
      <c r="D3" s="3" t="s">
        <v>552</v>
      </c>
      <c r="E3" s="3" t="s">
        <v>553</v>
      </c>
    </row>
    <row r="4" spans="1:5" x14ac:dyDescent="0.25">
      <c r="A4" s="3" t="s">
        <v>93</v>
      </c>
      <c r="B4" s="3" t="s">
        <v>554</v>
      </c>
      <c r="C4" s="3" t="s">
        <v>555</v>
      </c>
      <c r="D4" s="3" t="s">
        <v>25</v>
      </c>
      <c r="E4" s="3" t="s">
        <v>510</v>
      </c>
    </row>
    <row r="5" spans="1:5" x14ac:dyDescent="0.25">
      <c r="A5" s="3" t="s">
        <v>93</v>
      </c>
      <c r="B5" s="3" t="s">
        <v>556</v>
      </c>
      <c r="C5" s="3" t="s">
        <v>557</v>
      </c>
      <c r="D5" s="3" t="s">
        <v>25</v>
      </c>
      <c r="E5" s="3" t="s">
        <v>510</v>
      </c>
    </row>
    <row r="6" spans="1:5" x14ac:dyDescent="0.25">
      <c r="A6" s="3" t="s">
        <v>93</v>
      </c>
      <c r="B6" s="3" t="s">
        <v>558</v>
      </c>
      <c r="C6" s="3" t="s">
        <v>559</v>
      </c>
      <c r="D6" s="3" t="s">
        <v>560</v>
      </c>
      <c r="E6" s="3" t="s">
        <v>510</v>
      </c>
    </row>
    <row r="7" spans="1:5" x14ac:dyDescent="0.25">
      <c r="A7" s="3" t="s">
        <v>97</v>
      </c>
      <c r="B7" s="3" t="s">
        <v>98</v>
      </c>
      <c r="C7" s="3" t="s">
        <v>510</v>
      </c>
      <c r="D7" s="3" t="s">
        <v>510</v>
      </c>
      <c r="E7" s="3" t="s">
        <v>510</v>
      </c>
    </row>
    <row r="8" spans="1:5" x14ac:dyDescent="0.25">
      <c r="A8" s="3" t="s">
        <v>97</v>
      </c>
      <c r="B8" s="3" t="s">
        <v>99</v>
      </c>
      <c r="C8" s="3" t="s">
        <v>510</v>
      </c>
      <c r="D8" s="3" t="s">
        <v>510</v>
      </c>
      <c r="E8" s="3" t="s">
        <v>510</v>
      </c>
    </row>
    <row r="9" spans="1:5" x14ac:dyDescent="0.25">
      <c r="A9" s="3" t="s">
        <v>97</v>
      </c>
      <c r="B9" s="3" t="s">
        <v>100</v>
      </c>
      <c r="C9" s="3" t="s">
        <v>510</v>
      </c>
      <c r="D9" s="3" t="s">
        <v>510</v>
      </c>
      <c r="E9" s="3" t="s">
        <v>510</v>
      </c>
    </row>
    <row r="10" spans="1:5" x14ac:dyDescent="0.25">
      <c r="A10" s="3" t="s">
        <v>97</v>
      </c>
      <c r="B10" s="3" t="s">
        <v>101</v>
      </c>
      <c r="C10" s="3" t="s">
        <v>510</v>
      </c>
      <c r="D10" s="3" t="s">
        <v>510</v>
      </c>
      <c r="E10" s="3" t="s">
        <v>510</v>
      </c>
    </row>
    <row r="11" spans="1:5" x14ac:dyDescent="0.25">
      <c r="A11" s="3" t="s">
        <v>102</v>
      </c>
      <c r="B11" s="3" t="s">
        <v>561</v>
      </c>
      <c r="C11" s="3" t="s">
        <v>562</v>
      </c>
      <c r="D11" s="3" t="s">
        <v>563</v>
      </c>
      <c r="E11" s="3" t="s">
        <v>564</v>
      </c>
    </row>
    <row r="12" spans="1:5" x14ac:dyDescent="0.25">
      <c r="A12" s="3" t="s">
        <v>102</v>
      </c>
      <c r="B12" s="3" t="s">
        <v>565</v>
      </c>
      <c r="C12" s="3" t="s">
        <v>566</v>
      </c>
      <c r="D12" s="3" t="s">
        <v>563</v>
      </c>
      <c r="E12" s="3" t="s">
        <v>564</v>
      </c>
    </row>
    <row r="13" spans="1:5" x14ac:dyDescent="0.25">
      <c r="A13" s="3" t="s">
        <v>102</v>
      </c>
      <c r="B13" s="3" t="s">
        <v>567</v>
      </c>
      <c r="C13" s="3" t="s">
        <v>568</v>
      </c>
      <c r="D13" s="3" t="s">
        <v>569</v>
      </c>
      <c r="E13" s="3" t="s">
        <v>564</v>
      </c>
    </row>
    <row r="14" spans="1:5" x14ac:dyDescent="0.25">
      <c r="A14" s="3" t="s">
        <v>102</v>
      </c>
      <c r="B14" s="3" t="s">
        <v>570</v>
      </c>
      <c r="C14" s="3" t="s">
        <v>571</v>
      </c>
      <c r="D14" s="3" t="s">
        <v>569</v>
      </c>
      <c r="E14" s="3" t="s">
        <v>572</v>
      </c>
    </row>
    <row r="15" spans="1:5" x14ac:dyDescent="0.25">
      <c r="A15" s="3" t="s">
        <v>102</v>
      </c>
      <c r="B15" s="3" t="s">
        <v>573</v>
      </c>
      <c r="C15" s="3" t="s">
        <v>574</v>
      </c>
      <c r="D15" s="3" t="s">
        <v>560</v>
      </c>
      <c r="E15" s="3" t="s">
        <v>564</v>
      </c>
    </row>
    <row r="16" spans="1:5" x14ac:dyDescent="0.25">
      <c r="A16" s="3" t="s">
        <v>102</v>
      </c>
      <c r="B16" s="3" t="s">
        <v>575</v>
      </c>
      <c r="C16" s="3" t="s">
        <v>576</v>
      </c>
      <c r="D16" s="3" t="s">
        <v>560</v>
      </c>
      <c r="E16" s="3" t="s">
        <v>564</v>
      </c>
    </row>
    <row r="17" spans="1:5" x14ac:dyDescent="0.25">
      <c r="A17" s="3" t="s">
        <v>102</v>
      </c>
      <c r="B17" s="3" t="s">
        <v>577</v>
      </c>
      <c r="C17" s="3" t="s">
        <v>576</v>
      </c>
      <c r="D17" s="3" t="s">
        <v>560</v>
      </c>
      <c r="E17" s="3" t="s">
        <v>564</v>
      </c>
    </row>
    <row r="18" spans="1:5" x14ac:dyDescent="0.25">
      <c r="A18" s="3" t="s">
        <v>102</v>
      </c>
      <c r="B18" s="3" t="s">
        <v>578</v>
      </c>
      <c r="C18" s="3" t="s">
        <v>579</v>
      </c>
      <c r="D18" s="3" t="s">
        <v>560</v>
      </c>
      <c r="E18" s="3" t="s">
        <v>564</v>
      </c>
    </row>
    <row r="19" spans="1:5" x14ac:dyDescent="0.25">
      <c r="A19" s="3" t="s">
        <v>102</v>
      </c>
      <c r="B19" s="3" t="s">
        <v>580</v>
      </c>
      <c r="C19" s="3" t="s">
        <v>581</v>
      </c>
      <c r="D19" s="3" t="s">
        <v>560</v>
      </c>
      <c r="E19" s="3" t="s">
        <v>564</v>
      </c>
    </row>
    <row r="20" spans="1:5" x14ac:dyDescent="0.25">
      <c r="A20" s="3" t="s">
        <v>102</v>
      </c>
      <c r="B20" s="3" t="s">
        <v>582</v>
      </c>
      <c r="C20" s="3" t="s">
        <v>583</v>
      </c>
      <c r="D20" s="3" t="s">
        <v>560</v>
      </c>
      <c r="E20" s="3" t="s">
        <v>564</v>
      </c>
    </row>
    <row r="21" spans="1:5" x14ac:dyDescent="0.25">
      <c r="A21" s="3" t="s">
        <v>102</v>
      </c>
      <c r="B21" s="3" t="s">
        <v>584</v>
      </c>
      <c r="C21" s="3" t="s">
        <v>585</v>
      </c>
      <c r="D21" s="3" t="s">
        <v>560</v>
      </c>
      <c r="E21" s="3" t="s">
        <v>564</v>
      </c>
    </row>
    <row r="22" spans="1:5" x14ac:dyDescent="0.25">
      <c r="A22" s="3" t="s">
        <v>102</v>
      </c>
      <c r="B22" s="3" t="s">
        <v>586</v>
      </c>
      <c r="C22" s="3" t="s">
        <v>587</v>
      </c>
      <c r="D22" s="3" t="s">
        <v>560</v>
      </c>
      <c r="E22" s="3" t="s">
        <v>572</v>
      </c>
    </row>
    <row r="23" spans="1:5" x14ac:dyDescent="0.25">
      <c r="A23" s="3" t="s">
        <v>102</v>
      </c>
      <c r="B23" s="3" t="s">
        <v>588</v>
      </c>
      <c r="C23" s="3" t="s">
        <v>589</v>
      </c>
      <c r="D23" s="3" t="s">
        <v>560</v>
      </c>
      <c r="E23" s="3" t="s">
        <v>590</v>
      </c>
    </row>
    <row r="24" spans="1:5" x14ac:dyDescent="0.25">
      <c r="A24" s="3" t="s">
        <v>102</v>
      </c>
      <c r="B24" s="3" t="s">
        <v>591</v>
      </c>
      <c r="C24" s="3" t="s">
        <v>592</v>
      </c>
      <c r="D24" s="3" t="s">
        <v>560</v>
      </c>
      <c r="E24" s="3" t="s">
        <v>590</v>
      </c>
    </row>
    <row r="25" spans="1:5" x14ac:dyDescent="0.25">
      <c r="A25" s="3" t="s">
        <v>102</v>
      </c>
      <c r="B25" s="3" t="s">
        <v>593</v>
      </c>
      <c r="C25" s="3" t="s">
        <v>594</v>
      </c>
      <c r="D25" s="3" t="s">
        <v>560</v>
      </c>
      <c r="E25" s="3" t="s">
        <v>590</v>
      </c>
    </row>
    <row r="26" spans="1:5" x14ac:dyDescent="0.25">
      <c r="A26" s="3" t="s">
        <v>102</v>
      </c>
      <c r="B26" s="3" t="s">
        <v>595</v>
      </c>
      <c r="C26" s="3" t="s">
        <v>596</v>
      </c>
      <c r="D26" s="3" t="s">
        <v>560</v>
      </c>
      <c r="E26" s="3" t="s">
        <v>564</v>
      </c>
    </row>
    <row r="27" spans="1:5" x14ac:dyDescent="0.25">
      <c r="A27" s="3" t="s">
        <v>102</v>
      </c>
      <c r="B27" s="3" t="s">
        <v>597</v>
      </c>
      <c r="C27" s="3" t="s">
        <v>598</v>
      </c>
      <c r="D27" s="3" t="s">
        <v>560</v>
      </c>
      <c r="E27" s="3" t="s">
        <v>564</v>
      </c>
    </row>
    <row r="28" spans="1:5" x14ac:dyDescent="0.25">
      <c r="A28" s="3" t="s">
        <v>102</v>
      </c>
      <c r="B28" s="3" t="s">
        <v>599</v>
      </c>
      <c r="C28" s="3" t="s">
        <v>600</v>
      </c>
      <c r="D28" s="3" t="s">
        <v>560</v>
      </c>
      <c r="E28" s="3" t="s">
        <v>564</v>
      </c>
    </row>
    <row r="29" spans="1:5" x14ac:dyDescent="0.25">
      <c r="A29" s="3" t="s">
        <v>102</v>
      </c>
      <c r="B29" s="3" t="s">
        <v>601</v>
      </c>
      <c r="C29" s="3" t="s">
        <v>602</v>
      </c>
      <c r="D29" s="3" t="s">
        <v>560</v>
      </c>
      <c r="E29" s="3" t="s">
        <v>590</v>
      </c>
    </row>
    <row r="30" spans="1:5" x14ac:dyDescent="0.25">
      <c r="A30" s="3" t="s">
        <v>102</v>
      </c>
      <c r="B30" s="3" t="s">
        <v>603</v>
      </c>
      <c r="C30" s="3" t="s">
        <v>604</v>
      </c>
      <c r="D30" s="3" t="s">
        <v>560</v>
      </c>
      <c r="E30" s="3" t="s">
        <v>590</v>
      </c>
    </row>
    <row r="31" spans="1:5" x14ac:dyDescent="0.25">
      <c r="A31" s="3" t="s">
        <v>102</v>
      </c>
      <c r="B31" s="3" t="s">
        <v>605</v>
      </c>
      <c r="C31" s="3" t="s">
        <v>606</v>
      </c>
      <c r="D31" s="3" t="s">
        <v>560</v>
      </c>
      <c r="E31" s="3" t="s">
        <v>590</v>
      </c>
    </row>
    <row r="32" spans="1:5" x14ac:dyDescent="0.25">
      <c r="A32" s="3" t="s">
        <v>102</v>
      </c>
      <c r="B32" s="3" t="s">
        <v>607</v>
      </c>
      <c r="C32" s="3" t="s">
        <v>608</v>
      </c>
      <c r="D32" s="3" t="s">
        <v>560</v>
      </c>
      <c r="E32" s="3" t="s">
        <v>564</v>
      </c>
    </row>
    <row r="33" spans="1:5" x14ac:dyDescent="0.25">
      <c r="A33" s="3" t="s">
        <v>102</v>
      </c>
      <c r="B33" s="3" t="s">
        <v>609</v>
      </c>
      <c r="C33" s="3" t="s">
        <v>610</v>
      </c>
      <c r="D33" s="3" t="s">
        <v>560</v>
      </c>
      <c r="E33" s="3" t="s">
        <v>564</v>
      </c>
    </row>
    <row r="34" spans="1:5" x14ac:dyDescent="0.25">
      <c r="A34" s="3" t="s">
        <v>102</v>
      </c>
      <c r="B34" s="3" t="s">
        <v>611</v>
      </c>
      <c r="C34" s="3" t="s">
        <v>612</v>
      </c>
      <c r="D34" s="3" t="s">
        <v>560</v>
      </c>
      <c r="E34" s="3" t="s">
        <v>564</v>
      </c>
    </row>
    <row r="35" spans="1:5" x14ac:dyDescent="0.25">
      <c r="A35" s="3" t="s">
        <v>102</v>
      </c>
      <c r="B35" s="3" t="s">
        <v>613</v>
      </c>
      <c r="C35" s="3" t="s">
        <v>614</v>
      </c>
      <c r="D35" s="3" t="s">
        <v>560</v>
      </c>
      <c r="E35" s="3" t="s">
        <v>564</v>
      </c>
    </row>
    <row r="36" spans="1:5" x14ac:dyDescent="0.25">
      <c r="A36" s="3" t="s">
        <v>102</v>
      </c>
      <c r="B36" s="3" t="s">
        <v>615</v>
      </c>
      <c r="C36" s="3" t="s">
        <v>581</v>
      </c>
      <c r="D36" s="3" t="s">
        <v>560</v>
      </c>
      <c r="E36" s="3" t="s">
        <v>564</v>
      </c>
    </row>
    <row r="37" spans="1:5" x14ac:dyDescent="0.25">
      <c r="A37" s="3" t="s">
        <v>102</v>
      </c>
      <c r="B37" s="3" t="s">
        <v>616</v>
      </c>
      <c r="C37" s="3" t="s">
        <v>617</v>
      </c>
      <c r="D37" s="3" t="s">
        <v>560</v>
      </c>
      <c r="E37" s="3" t="s">
        <v>564</v>
      </c>
    </row>
    <row r="38" spans="1:5" x14ac:dyDescent="0.25">
      <c r="A38" s="3" t="s">
        <v>102</v>
      </c>
      <c r="B38" s="3" t="s">
        <v>618</v>
      </c>
      <c r="C38" s="3" t="s">
        <v>576</v>
      </c>
      <c r="D38" s="3" t="s">
        <v>560</v>
      </c>
      <c r="E38" s="3" t="s">
        <v>564</v>
      </c>
    </row>
    <row r="39" spans="1:5" x14ac:dyDescent="0.25">
      <c r="A39" s="3" t="s">
        <v>102</v>
      </c>
      <c r="B39" s="3" t="s">
        <v>619</v>
      </c>
      <c r="C39" s="3" t="s">
        <v>620</v>
      </c>
      <c r="D39" s="3" t="s">
        <v>560</v>
      </c>
      <c r="E39" s="3" t="s">
        <v>564</v>
      </c>
    </row>
    <row r="40" spans="1:5" x14ac:dyDescent="0.25">
      <c r="A40" s="3" t="s">
        <v>102</v>
      </c>
      <c r="B40" s="3" t="s">
        <v>621</v>
      </c>
      <c r="C40" s="3" t="s">
        <v>622</v>
      </c>
      <c r="D40" s="3" t="s">
        <v>560</v>
      </c>
      <c r="E40" s="3" t="s">
        <v>564</v>
      </c>
    </row>
    <row r="41" spans="1:5" x14ac:dyDescent="0.25">
      <c r="A41" s="3" t="s">
        <v>102</v>
      </c>
      <c r="B41" s="3" t="s">
        <v>623</v>
      </c>
      <c r="C41" s="3" t="s">
        <v>624</v>
      </c>
      <c r="D41" s="3" t="s">
        <v>560</v>
      </c>
      <c r="E41" s="3" t="s">
        <v>572</v>
      </c>
    </row>
    <row r="42" spans="1:5" x14ac:dyDescent="0.25">
      <c r="A42" s="3" t="s">
        <v>102</v>
      </c>
      <c r="B42" s="3" t="s">
        <v>625</v>
      </c>
      <c r="C42" s="3" t="s">
        <v>626</v>
      </c>
      <c r="D42" s="3" t="s">
        <v>560</v>
      </c>
      <c r="E42" s="3" t="s">
        <v>564</v>
      </c>
    </row>
    <row r="43" spans="1:5" x14ac:dyDescent="0.25">
      <c r="A43" s="3" t="s">
        <v>102</v>
      </c>
      <c r="B43" s="3" t="s">
        <v>627</v>
      </c>
      <c r="C43" s="3" t="s">
        <v>628</v>
      </c>
      <c r="D43" s="3" t="s">
        <v>560</v>
      </c>
      <c r="E43" s="3" t="s">
        <v>590</v>
      </c>
    </row>
    <row r="44" spans="1:5" x14ac:dyDescent="0.25">
      <c r="A44" s="3" t="s">
        <v>102</v>
      </c>
      <c r="B44" s="3" t="s">
        <v>629</v>
      </c>
      <c r="C44" s="3" t="s">
        <v>630</v>
      </c>
      <c r="D44" s="3" t="s">
        <v>560</v>
      </c>
      <c r="E44" s="3" t="s">
        <v>590</v>
      </c>
    </row>
    <row r="45" spans="1:5" x14ac:dyDescent="0.25">
      <c r="A45" s="3" t="s">
        <v>102</v>
      </c>
      <c r="B45" s="3" t="s">
        <v>631</v>
      </c>
      <c r="C45" s="3" t="s">
        <v>632</v>
      </c>
      <c r="D45" s="3" t="s">
        <v>560</v>
      </c>
      <c r="E45" s="3" t="s">
        <v>590</v>
      </c>
    </row>
    <row r="46" spans="1:5" x14ac:dyDescent="0.25">
      <c r="A46" s="3" t="s">
        <v>102</v>
      </c>
      <c r="B46" s="3" t="s">
        <v>633</v>
      </c>
      <c r="C46" s="3" t="s">
        <v>634</v>
      </c>
      <c r="D46" s="3" t="s">
        <v>560</v>
      </c>
      <c r="E46" s="3" t="s">
        <v>564</v>
      </c>
    </row>
    <row r="47" spans="1:5" x14ac:dyDescent="0.25">
      <c r="A47" s="3" t="s">
        <v>102</v>
      </c>
      <c r="B47" s="3" t="s">
        <v>635</v>
      </c>
      <c r="C47" s="3" t="s">
        <v>636</v>
      </c>
      <c r="D47" s="3" t="s">
        <v>560</v>
      </c>
      <c r="E47" s="3" t="s">
        <v>564</v>
      </c>
    </row>
    <row r="48" spans="1:5" x14ac:dyDescent="0.25">
      <c r="A48" s="3" t="s">
        <v>102</v>
      </c>
      <c r="B48" s="3" t="s">
        <v>637</v>
      </c>
      <c r="C48" s="3" t="s">
        <v>638</v>
      </c>
      <c r="D48" s="3" t="s">
        <v>560</v>
      </c>
      <c r="E48" s="3" t="s">
        <v>564</v>
      </c>
    </row>
    <row r="49" spans="1:5" x14ac:dyDescent="0.25">
      <c r="A49" s="3" t="s">
        <v>102</v>
      </c>
      <c r="B49" s="3" t="s">
        <v>639</v>
      </c>
      <c r="C49" s="3" t="s">
        <v>640</v>
      </c>
      <c r="D49" s="3" t="s">
        <v>560</v>
      </c>
      <c r="E49" s="3" t="s">
        <v>564</v>
      </c>
    </row>
    <row r="50" spans="1:5" x14ac:dyDescent="0.25">
      <c r="A50" s="3" t="s">
        <v>102</v>
      </c>
      <c r="B50" s="3" t="s">
        <v>641</v>
      </c>
      <c r="C50" s="3" t="s">
        <v>642</v>
      </c>
      <c r="D50" s="3" t="s">
        <v>560</v>
      </c>
      <c r="E50" s="3" t="s">
        <v>564</v>
      </c>
    </row>
    <row r="51" spans="1:5" x14ac:dyDescent="0.25">
      <c r="A51" s="3" t="s">
        <v>102</v>
      </c>
      <c r="B51" s="3" t="s">
        <v>643</v>
      </c>
      <c r="C51" s="3" t="s">
        <v>566</v>
      </c>
      <c r="D51" s="3" t="s">
        <v>560</v>
      </c>
      <c r="E51" s="3" t="s">
        <v>564</v>
      </c>
    </row>
    <row r="52" spans="1:5" x14ac:dyDescent="0.25">
      <c r="A52" s="3" t="s">
        <v>102</v>
      </c>
      <c r="B52" s="3" t="s">
        <v>644</v>
      </c>
      <c r="C52" s="3" t="s">
        <v>645</v>
      </c>
      <c r="D52" s="3" t="s">
        <v>560</v>
      </c>
      <c r="E52" s="3" t="s">
        <v>564</v>
      </c>
    </row>
    <row r="53" spans="1:5" x14ac:dyDescent="0.25">
      <c r="A53" s="3" t="s">
        <v>102</v>
      </c>
      <c r="B53" s="3" t="s">
        <v>556</v>
      </c>
      <c r="C53" s="3" t="s">
        <v>646</v>
      </c>
      <c r="D53" s="3" t="s">
        <v>560</v>
      </c>
      <c r="E53" s="3" t="s">
        <v>564</v>
      </c>
    </row>
    <row r="54" spans="1:5" x14ac:dyDescent="0.25">
      <c r="A54" s="3" t="s">
        <v>102</v>
      </c>
      <c r="B54" s="3" t="s">
        <v>647</v>
      </c>
      <c r="C54" s="3" t="s">
        <v>648</v>
      </c>
      <c r="D54" s="3" t="s">
        <v>560</v>
      </c>
      <c r="E54" s="3" t="s">
        <v>572</v>
      </c>
    </row>
    <row r="55" spans="1:5" x14ac:dyDescent="0.25">
      <c r="A55" s="3" t="s">
        <v>102</v>
      </c>
      <c r="B55" s="3" t="s">
        <v>649</v>
      </c>
      <c r="C55" s="3" t="s">
        <v>650</v>
      </c>
      <c r="D55" s="3" t="s">
        <v>560</v>
      </c>
      <c r="E55" s="3" t="s">
        <v>564</v>
      </c>
    </row>
    <row r="56" spans="1:5" x14ac:dyDescent="0.25">
      <c r="A56" s="3" t="s">
        <v>102</v>
      </c>
      <c r="B56" s="3" t="s">
        <v>482</v>
      </c>
      <c r="C56" s="3" t="s">
        <v>651</v>
      </c>
      <c r="D56" s="3" t="s">
        <v>560</v>
      </c>
      <c r="E56" s="3" t="s">
        <v>564</v>
      </c>
    </row>
    <row r="57" spans="1:5" x14ac:dyDescent="0.25">
      <c r="A57" s="3" t="s">
        <v>102</v>
      </c>
      <c r="B57" s="3" t="s">
        <v>478</v>
      </c>
      <c r="C57" s="3" t="s">
        <v>652</v>
      </c>
      <c r="D57" s="3" t="s">
        <v>560</v>
      </c>
      <c r="E57" s="3" t="s">
        <v>572</v>
      </c>
    </row>
    <row r="58" spans="1:5" x14ac:dyDescent="0.25">
      <c r="A58" s="3" t="s">
        <v>102</v>
      </c>
      <c r="B58" s="3" t="s">
        <v>653</v>
      </c>
      <c r="C58" s="3" t="s">
        <v>654</v>
      </c>
      <c r="D58" s="3" t="s">
        <v>560</v>
      </c>
      <c r="E58" s="3" t="s">
        <v>572</v>
      </c>
    </row>
    <row r="59" spans="1:5" x14ac:dyDescent="0.25">
      <c r="A59" s="3" t="s">
        <v>102</v>
      </c>
      <c r="B59" s="3" t="s">
        <v>655</v>
      </c>
      <c r="C59" s="3" t="s">
        <v>506</v>
      </c>
      <c r="D59" s="3" t="s">
        <v>560</v>
      </c>
      <c r="E59" s="3" t="s">
        <v>572</v>
      </c>
    </row>
    <row r="60" spans="1:5" x14ac:dyDescent="0.25">
      <c r="A60" s="3" t="s">
        <v>102</v>
      </c>
      <c r="B60" s="3" t="s">
        <v>656</v>
      </c>
      <c r="C60" s="3" t="s">
        <v>657</v>
      </c>
      <c r="D60" s="3" t="s">
        <v>560</v>
      </c>
      <c r="E60" s="3" t="s">
        <v>564</v>
      </c>
    </row>
    <row r="61" spans="1:5" x14ac:dyDescent="0.25">
      <c r="A61" s="3" t="s">
        <v>102</v>
      </c>
      <c r="B61" s="3" t="s">
        <v>658</v>
      </c>
      <c r="C61" s="3" t="s">
        <v>659</v>
      </c>
      <c r="D61" s="3" t="s">
        <v>560</v>
      </c>
      <c r="E61" s="3" t="s">
        <v>564</v>
      </c>
    </row>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pane ySplit="14" topLeftCell="A15" activePane="bottomLeft" state="frozen"/>
      <selection pane="bottomLeft" activeCell="A15" sqref="A15"/>
    </sheetView>
  </sheetViews>
  <sheetFormatPr defaultRowHeight="15" outlineLevelRow="0" outlineLevelCol="0" x14ac:dyDescent="55"/>
  <cols>
    <col min="1" max="1" width="4" customWidth="1"/>
    <col min="2" max="2" width="60" customWidth="1"/>
    <col min="3" max="3" width="10" customWidth="1"/>
  </cols>
  <sheetData>
    <row r="1" spans="1:1" x14ac:dyDescent="0.25">
      <c r="A1" s="3" t="s">
        <v>660</v>
      </c>
    </row>
    <row r="3" spans="1:2" x14ac:dyDescent="0.25">
      <c r="A3" s="3" t="s">
        <v>510</v>
      </c>
      <c r="B3" s="3" t="s">
        <v>661</v>
      </c>
    </row>
    <row r="4" spans="1:2" x14ac:dyDescent="0.25">
      <c r="A4" s="3" t="s">
        <v>510</v>
      </c>
      <c r="B4" s="4">
        <f>HYPERLINK("#'ペイオフマトリクス'!A1","・ペイオフマトリクス")</f>
      </c>
    </row>
    <row r="5" spans="1:2" x14ac:dyDescent="0.25">
      <c r="A5" s="3" t="s">
        <v>510</v>
      </c>
      <c r="B5" s="4">
        <f>HYPERLINK("#'ロードマップ'!A1","・ロードマップ")</f>
      </c>
    </row>
    <row r="6" spans="1:2" x14ac:dyDescent="0.25">
      <c r="A6" s="3" t="s">
        <v>510</v>
      </c>
      <c r="B6" s="4">
        <f>HYPERLINK("#'5W2H'!A1","・5W2H")</f>
      </c>
    </row>
    <row r="7" spans="1:2" x14ac:dyDescent="0.25">
      <c r="A7" s="3" t="s">
        <v>510</v>
      </c>
      <c r="B7" s="4">
        <f>HYPERLINK("#'ガントチャート'!A1","・ガントチャート")</f>
      </c>
    </row>
    <row r="8" spans="1:2" x14ac:dyDescent="0.25">
      <c r="A8" s="3" t="s">
        <v>510</v>
      </c>
      <c r="B8" s="4">
        <f>HYPERLINK("#'マイルストーン管理'!A1","・マイルストーン管理")</f>
      </c>
    </row>
    <row r="9" spans="1:2" x14ac:dyDescent="0.25">
      <c r="A9" s="3" t="s">
        <v>510</v>
      </c>
      <c r="B9" s="4">
        <f>HYPERLINK("#'RACI'!A1","・RACI")</f>
      </c>
    </row>
    <row r="10" spans="1:2" x14ac:dyDescent="0.25">
      <c r="A10" s="3" t="s">
        <v>510</v>
      </c>
      <c r="B10" s="4">
        <f>HYPERLINK("#'リスクマトリクス'!A1","・リスクマトリクス")</f>
      </c>
    </row>
    <row r="11" spans="1:2" x14ac:dyDescent="0.25">
      <c r="A11" s="3" t="s">
        <v>510</v>
      </c>
      <c r="B11" s="4">
        <f>HYPERLINK("#'コンティンジェンシープラン'!A1","・コンティンジェンシープラン")</f>
      </c>
    </row>
    <row r="13" spans="1:2" x14ac:dyDescent="0.25">
      <c r="A13" s="3" t="s">
        <v>510</v>
      </c>
      <c r="B13" s="3" t="s">
        <v>662</v>
      </c>
    </row>
    <row r="14" spans="1:3" x14ac:dyDescent="0.25">
      <c r="A14" s="3" t="s">
        <v>663</v>
      </c>
      <c r="B14" s="3" t="s">
        <v>154</v>
      </c>
      <c r="C14" s="3" t="s">
        <v>402</v>
      </c>
    </row>
    <row r="15" spans="1:3" x14ac:dyDescent="0.25">
      <c r="A15" s="3">
        <v>1</v>
      </c>
      <c r="B15" s="3" t="s">
        <v>664</v>
      </c>
      <c r="C15" s="3" t="s">
        <v>665</v>
      </c>
    </row>
    <row r="16" spans="1:3" x14ac:dyDescent="0.25">
      <c r="A16" s="3">
        <v>2</v>
      </c>
      <c r="B16" s="3" t="s">
        <v>666</v>
      </c>
      <c r="C16" s="3" t="s">
        <v>665</v>
      </c>
    </row>
    <row r="17" spans="1:3" x14ac:dyDescent="0.25">
      <c r="A17" s="3">
        <v>3</v>
      </c>
      <c r="B17" s="3" t="s">
        <v>667</v>
      </c>
      <c r="C17" s="3" t="s">
        <v>665</v>
      </c>
    </row>
    <row r="18" spans="1:3" x14ac:dyDescent="0.25">
      <c r="A18" s="3">
        <v>4</v>
      </c>
      <c r="B18" s="3" t="s">
        <v>82</v>
      </c>
      <c r="C18" s="3" t="s">
        <v>665</v>
      </c>
    </row>
    <row r="19" spans="1:3" x14ac:dyDescent="0.25">
      <c r="A19" s="3">
        <v>5</v>
      </c>
      <c r="B19" s="3" t="s">
        <v>668</v>
      </c>
      <c r="C19" s="3" t="s">
        <v>665</v>
      </c>
    </row>
    <row r="20" spans="1:3" x14ac:dyDescent="0.25">
      <c r="A20" s="3">
        <v>6</v>
      </c>
      <c r="B20" s="3" t="s">
        <v>669</v>
      </c>
      <c r="C20" s="3" t="s">
        <v>191</v>
      </c>
    </row>
    <row r="21" spans="1:3" x14ac:dyDescent="0.25">
      <c r="A21" s="3">
        <v>7</v>
      </c>
      <c r="B21" s="3" t="s">
        <v>670</v>
      </c>
      <c r="C21" s="3" t="s">
        <v>191</v>
      </c>
    </row>
    <row r="22" spans="1:3" x14ac:dyDescent="0.25">
      <c r="A22" s="3">
        <v>8</v>
      </c>
      <c r="B22" s="3" t="s">
        <v>671</v>
      </c>
      <c r="C22" s="3" t="s">
        <v>191</v>
      </c>
    </row>
    <row r="23" spans="1:3" x14ac:dyDescent="0.25">
      <c r="A23" s="3">
        <v>9</v>
      </c>
      <c r="B23" s="3" t="s">
        <v>672</v>
      </c>
      <c r="C23" s="3" t="s">
        <v>194</v>
      </c>
    </row>
    <row r="24" spans="1:3" x14ac:dyDescent="0.25">
      <c r="A24" s="3">
        <v>10</v>
      </c>
      <c r="B24" s="3" t="s">
        <v>673</v>
      </c>
      <c r="C24" s="3" t="s">
        <v>194</v>
      </c>
    </row>
    <row r="25" spans="1:3" x14ac:dyDescent="0.25">
      <c r="A25" s="3">
        <v>11</v>
      </c>
      <c r="B25" s="3" t="s">
        <v>674</v>
      </c>
      <c r="C25" s="3" t="s">
        <v>665</v>
      </c>
    </row>
    <row r="26" spans="1:3" x14ac:dyDescent="0.25">
      <c r="A26" s="3">
        <v>12</v>
      </c>
      <c r="B26" s="3" t="s">
        <v>675</v>
      </c>
      <c r="C26" s="3" t="s">
        <v>665</v>
      </c>
    </row>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676</v>
      </c>
    </row>
    <row r="3" spans="1:5" x14ac:dyDescent="0.25">
      <c r="A3" s="3" t="s">
        <v>402</v>
      </c>
      <c r="B3" s="3" t="s">
        <v>154</v>
      </c>
      <c r="C3" s="3" t="s">
        <v>677</v>
      </c>
      <c r="D3" s="3" t="s">
        <v>678</v>
      </c>
      <c r="E3" s="3" t="s">
        <v>679</v>
      </c>
    </row>
    <row r="4" spans="1:5" x14ac:dyDescent="0.25">
      <c r="A4" s="3" t="s">
        <v>680</v>
      </c>
      <c r="B4" s="3" t="s">
        <v>681</v>
      </c>
      <c r="C4" s="3" t="s">
        <v>191</v>
      </c>
      <c r="D4" s="3" t="s">
        <v>191</v>
      </c>
      <c r="E4" s="3" t="s">
        <v>682</v>
      </c>
    </row>
    <row r="5" spans="1:5" x14ac:dyDescent="0.25">
      <c r="A5" s="3" t="s">
        <v>683</v>
      </c>
      <c r="B5" s="3" t="s">
        <v>684</v>
      </c>
      <c r="C5" s="3" t="s">
        <v>191</v>
      </c>
      <c r="D5" s="3" t="s">
        <v>191</v>
      </c>
      <c r="E5" s="3" t="s">
        <v>685</v>
      </c>
    </row>
    <row r="6" spans="1:5" x14ac:dyDescent="0.25">
      <c r="A6" s="3" t="s">
        <v>686</v>
      </c>
      <c r="B6" s="3" t="s">
        <v>687</v>
      </c>
      <c r="C6" s="3" t="s">
        <v>191</v>
      </c>
      <c r="D6" s="3" t="s">
        <v>191</v>
      </c>
      <c r="E6" s="3" t="s">
        <v>688</v>
      </c>
    </row>
    <row r="7" spans="1:5" x14ac:dyDescent="0.25">
      <c r="A7" s="3" t="s">
        <v>689</v>
      </c>
      <c r="B7" s="3" t="s">
        <v>690</v>
      </c>
      <c r="C7" s="3" t="s">
        <v>191</v>
      </c>
      <c r="D7" s="3" t="s">
        <v>194</v>
      </c>
      <c r="E7" s="3" t="s">
        <v>691</v>
      </c>
    </row>
    <row r="8" spans="1:5" x14ac:dyDescent="0.25">
      <c r="A8" s="3" t="s">
        <v>692</v>
      </c>
      <c r="B8" s="3" t="s">
        <v>693</v>
      </c>
      <c r="C8" s="3" t="s">
        <v>191</v>
      </c>
      <c r="D8" s="3" t="s">
        <v>194</v>
      </c>
      <c r="E8" s="3" t="s">
        <v>694</v>
      </c>
    </row>
    <row r="9" spans="1:5" x14ac:dyDescent="0.25">
      <c r="A9" s="3" t="s">
        <v>695</v>
      </c>
      <c r="B9" s="3" t="s">
        <v>696</v>
      </c>
      <c r="C9" s="3" t="s">
        <v>194</v>
      </c>
      <c r="D9" s="3" t="s">
        <v>191</v>
      </c>
      <c r="E9" s="3" t="s">
        <v>697</v>
      </c>
    </row>
    <row r="10" spans="1:5" x14ac:dyDescent="0.25">
      <c r="A10" s="3" t="s">
        <v>698</v>
      </c>
      <c r="B10" s="3" t="s">
        <v>699</v>
      </c>
      <c r="C10" s="3" t="s">
        <v>194</v>
      </c>
      <c r="D10" s="3" t="s">
        <v>191</v>
      </c>
      <c r="E10" s="3" t="s">
        <v>700</v>
      </c>
    </row>
    <row r="11" spans="1:5" x14ac:dyDescent="0.25">
      <c r="A11" s="3" t="s">
        <v>701</v>
      </c>
      <c r="B11" s="3" t="s">
        <v>702</v>
      </c>
      <c r="C11" s="3" t="s">
        <v>194</v>
      </c>
      <c r="D11" s="3" t="s">
        <v>191</v>
      </c>
      <c r="E11" s="3" t="s">
        <v>703</v>
      </c>
    </row>
    <row r="12" spans="1:5" x14ac:dyDescent="0.25">
      <c r="A12" s="3" t="s">
        <v>704</v>
      </c>
      <c r="B12" s="3" t="s">
        <v>705</v>
      </c>
      <c r="C12" s="3" t="s">
        <v>194</v>
      </c>
      <c r="D12" s="3" t="s">
        <v>191</v>
      </c>
      <c r="E12" s="3" t="s">
        <v>706</v>
      </c>
    </row>
    <row r="13" spans="1:5" x14ac:dyDescent="0.25">
      <c r="A13" s="3" t="s">
        <v>707</v>
      </c>
      <c r="B13" s="3" t="s">
        <v>708</v>
      </c>
      <c r="C13" s="3" t="s">
        <v>194</v>
      </c>
      <c r="D13" s="3" t="s">
        <v>191</v>
      </c>
      <c r="E13" s="3" t="s">
        <v>709</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710</v>
      </c>
    </row>
    <row r="3" spans="1:5" x14ac:dyDescent="0.25">
      <c r="A3" s="3" t="s">
        <v>458</v>
      </c>
      <c r="B3" s="3" t="s">
        <v>532</v>
      </c>
      <c r="C3" s="3" t="s">
        <v>154</v>
      </c>
      <c r="D3" s="3" t="s">
        <v>711</v>
      </c>
      <c r="E3" s="3" t="s">
        <v>22</v>
      </c>
    </row>
    <row r="4" spans="1:5" x14ac:dyDescent="0.25">
      <c r="A4" s="3" t="s">
        <v>712</v>
      </c>
      <c r="B4" s="3" t="s">
        <v>713</v>
      </c>
      <c r="C4" s="3" t="s">
        <v>714</v>
      </c>
      <c r="D4" s="3" t="s">
        <v>715</v>
      </c>
      <c r="E4" s="3" t="s">
        <v>716</v>
      </c>
    </row>
    <row r="5" spans="1:5" x14ac:dyDescent="0.25">
      <c r="A5" s="3" t="s">
        <v>712</v>
      </c>
      <c r="B5" s="3" t="s">
        <v>713</v>
      </c>
      <c r="C5" s="3" t="s">
        <v>717</v>
      </c>
      <c r="D5" s="3" t="s">
        <v>715</v>
      </c>
      <c r="E5" s="3" t="s">
        <v>718</v>
      </c>
    </row>
    <row r="6" spans="1:5" x14ac:dyDescent="0.25">
      <c r="A6" s="3" t="s">
        <v>712</v>
      </c>
      <c r="B6" s="3" t="s">
        <v>713</v>
      </c>
      <c r="C6" s="3" t="s">
        <v>719</v>
      </c>
      <c r="D6" s="3" t="s">
        <v>715</v>
      </c>
      <c r="E6" s="3" t="s">
        <v>720</v>
      </c>
    </row>
    <row r="7" spans="1:5" x14ac:dyDescent="0.25">
      <c r="A7" s="3" t="s">
        <v>712</v>
      </c>
      <c r="B7" s="3" t="s">
        <v>713</v>
      </c>
      <c r="C7" s="3" t="s">
        <v>674</v>
      </c>
      <c r="D7" s="3" t="s">
        <v>715</v>
      </c>
      <c r="E7" s="3" t="s">
        <v>716</v>
      </c>
    </row>
    <row r="8" spans="1:5" x14ac:dyDescent="0.25">
      <c r="A8" s="3" t="s">
        <v>712</v>
      </c>
      <c r="B8" s="3" t="s">
        <v>713</v>
      </c>
      <c r="C8" s="3" t="s">
        <v>675</v>
      </c>
      <c r="D8" s="3" t="s">
        <v>715</v>
      </c>
      <c r="E8" s="3" t="s">
        <v>716</v>
      </c>
    </row>
    <row r="9" spans="1:5" x14ac:dyDescent="0.25">
      <c r="A9" s="3" t="s">
        <v>712</v>
      </c>
      <c r="B9" s="3" t="s">
        <v>713</v>
      </c>
      <c r="C9" s="3" t="s">
        <v>721</v>
      </c>
      <c r="D9" s="3" t="s">
        <v>715</v>
      </c>
      <c r="E9" s="3" t="s">
        <v>722</v>
      </c>
    </row>
    <row r="10" spans="1:5" x14ac:dyDescent="0.25">
      <c r="A10" s="3" t="s">
        <v>712</v>
      </c>
      <c r="B10" s="3" t="s">
        <v>713</v>
      </c>
      <c r="C10" s="3" t="s">
        <v>723</v>
      </c>
      <c r="D10" s="3" t="s">
        <v>715</v>
      </c>
      <c r="E10" s="3" t="s">
        <v>724</v>
      </c>
    </row>
    <row r="11" spans="1:5" x14ac:dyDescent="0.25">
      <c r="A11" s="3" t="s">
        <v>725</v>
      </c>
      <c r="B11" s="3" t="s">
        <v>726</v>
      </c>
      <c r="C11" s="3" t="s">
        <v>727</v>
      </c>
      <c r="D11" s="3" t="s">
        <v>728</v>
      </c>
      <c r="E11" s="3" t="s">
        <v>729</v>
      </c>
    </row>
    <row r="12" spans="1:5" x14ac:dyDescent="0.25">
      <c r="A12" s="3" t="s">
        <v>725</v>
      </c>
      <c r="B12" s="3" t="s">
        <v>726</v>
      </c>
      <c r="C12" s="3" t="s">
        <v>730</v>
      </c>
      <c r="D12" s="3" t="s">
        <v>728</v>
      </c>
      <c r="E12" s="3" t="s">
        <v>731</v>
      </c>
    </row>
    <row r="13" spans="1:5" x14ac:dyDescent="0.25">
      <c r="A13" s="3" t="s">
        <v>725</v>
      </c>
      <c r="B13" s="3" t="s">
        <v>726</v>
      </c>
      <c r="C13" s="3" t="s">
        <v>732</v>
      </c>
      <c r="D13" s="3" t="s">
        <v>733</v>
      </c>
      <c r="E13" s="3" t="s">
        <v>734</v>
      </c>
    </row>
    <row r="14" spans="1:5" x14ac:dyDescent="0.25">
      <c r="A14" s="3" t="s">
        <v>725</v>
      </c>
      <c r="B14" s="3" t="s">
        <v>726</v>
      </c>
      <c r="C14" s="3" t="s">
        <v>735</v>
      </c>
      <c r="D14" s="3" t="s">
        <v>733</v>
      </c>
      <c r="E14" s="3" t="s">
        <v>736</v>
      </c>
    </row>
    <row r="15" spans="1:5" x14ac:dyDescent="0.25">
      <c r="A15" s="3" t="s">
        <v>725</v>
      </c>
      <c r="B15" s="3" t="s">
        <v>726</v>
      </c>
      <c r="C15" s="3" t="s">
        <v>737</v>
      </c>
      <c r="D15" s="3" t="s">
        <v>733</v>
      </c>
      <c r="E15" s="3" t="s">
        <v>738</v>
      </c>
    </row>
    <row r="16" spans="1:5" x14ac:dyDescent="0.25">
      <c r="A16" s="3" t="s">
        <v>739</v>
      </c>
      <c r="B16" s="3" t="s">
        <v>740</v>
      </c>
      <c r="C16" s="3" t="s">
        <v>741</v>
      </c>
      <c r="D16" s="3" t="s">
        <v>728</v>
      </c>
      <c r="E16" s="3" t="s">
        <v>742</v>
      </c>
    </row>
    <row r="17" spans="1:5" x14ac:dyDescent="0.25">
      <c r="A17" s="3" t="s">
        <v>739</v>
      </c>
      <c r="B17" s="3" t="s">
        <v>740</v>
      </c>
      <c r="C17" s="3" t="s">
        <v>743</v>
      </c>
      <c r="D17" s="3" t="s">
        <v>728</v>
      </c>
      <c r="E17" s="3" t="s">
        <v>744</v>
      </c>
    </row>
    <row r="18" spans="1:5" x14ac:dyDescent="0.25">
      <c r="A18" s="3" t="s">
        <v>739</v>
      </c>
      <c r="B18" s="3" t="s">
        <v>740</v>
      </c>
      <c r="C18" s="3" t="s">
        <v>745</v>
      </c>
      <c r="D18" s="3" t="s">
        <v>728</v>
      </c>
      <c r="E18" s="3" t="s">
        <v>746</v>
      </c>
    </row>
    <row r="19" spans="1:5" x14ac:dyDescent="0.25">
      <c r="A19" s="3" t="s">
        <v>739</v>
      </c>
      <c r="B19" s="3" t="s">
        <v>740</v>
      </c>
      <c r="C19" s="3" t="s">
        <v>747</v>
      </c>
      <c r="D19" s="3" t="s">
        <v>728</v>
      </c>
      <c r="E19" s="3" t="s">
        <v>748</v>
      </c>
    </row>
    <row r="20" spans="1:5" x14ac:dyDescent="0.25">
      <c r="A20" s="3" t="s">
        <v>749</v>
      </c>
      <c r="B20" s="3" t="s">
        <v>750</v>
      </c>
      <c r="C20" s="3" t="s">
        <v>751</v>
      </c>
      <c r="D20" s="3" t="s">
        <v>752</v>
      </c>
      <c r="E20" s="3" t="s">
        <v>753</v>
      </c>
    </row>
    <row r="21" spans="1:5" x14ac:dyDescent="0.25">
      <c r="A21" s="3" t="s">
        <v>749</v>
      </c>
      <c r="B21" s="3" t="s">
        <v>750</v>
      </c>
      <c r="C21" s="3" t="s">
        <v>754</v>
      </c>
      <c r="D21" s="3" t="s">
        <v>752</v>
      </c>
      <c r="E21" s="3" t="s">
        <v>755</v>
      </c>
    </row>
    <row r="22" spans="1:5" x14ac:dyDescent="0.25">
      <c r="A22" s="3" t="s">
        <v>749</v>
      </c>
      <c r="B22" s="3" t="s">
        <v>750</v>
      </c>
      <c r="C22" s="3" t="s">
        <v>756</v>
      </c>
      <c r="D22" s="3" t="s">
        <v>752</v>
      </c>
      <c r="E22" s="3" t="s">
        <v>757</v>
      </c>
    </row>
    <row r="23" spans="1:5" x14ac:dyDescent="0.25">
      <c r="A23" s="3" t="s">
        <v>749</v>
      </c>
      <c r="B23" s="3" t="s">
        <v>750</v>
      </c>
      <c r="C23" s="3" t="s">
        <v>758</v>
      </c>
      <c r="D23" s="3" t="s">
        <v>752</v>
      </c>
      <c r="E23" s="3" t="s">
        <v>759</v>
      </c>
    </row>
    <row r="24" spans="1:5" x14ac:dyDescent="0.25">
      <c r="A24" s="3" t="s">
        <v>749</v>
      </c>
      <c r="B24" s="3" t="s">
        <v>750</v>
      </c>
      <c r="C24" s="3" t="s">
        <v>760</v>
      </c>
      <c r="D24" s="3" t="s">
        <v>761</v>
      </c>
      <c r="E24" s="3" t="s">
        <v>762</v>
      </c>
    </row>
    <row r="25" spans="1:5" x14ac:dyDescent="0.25">
      <c r="A25" s="3" t="s">
        <v>749</v>
      </c>
      <c r="B25" s="3" t="s">
        <v>750</v>
      </c>
      <c r="C25" s="3" t="s">
        <v>763</v>
      </c>
      <c r="D25" s="3" t="s">
        <v>761</v>
      </c>
      <c r="E25" s="3" t="s">
        <v>764</v>
      </c>
    </row>
    <row r="26" spans="1:5" x14ac:dyDescent="0.25">
      <c r="A26" s="3" t="s">
        <v>749</v>
      </c>
      <c r="B26" s="3" t="s">
        <v>750</v>
      </c>
      <c r="C26" s="3" t="s">
        <v>765</v>
      </c>
      <c r="D26" s="3" t="s">
        <v>761</v>
      </c>
      <c r="E26" s="3" t="s">
        <v>764</v>
      </c>
    </row>
    <row r="27" spans="1:5" x14ac:dyDescent="0.25">
      <c r="A27" s="3" t="s">
        <v>766</v>
      </c>
      <c r="B27" s="3" t="s">
        <v>539</v>
      </c>
      <c r="C27" s="3" t="s">
        <v>767</v>
      </c>
      <c r="D27" s="3" t="s">
        <v>540</v>
      </c>
      <c r="E27" s="3" t="s">
        <v>768</v>
      </c>
    </row>
    <row r="28" spans="1:5" x14ac:dyDescent="0.25">
      <c r="A28" s="3" t="s">
        <v>766</v>
      </c>
      <c r="B28" s="3" t="s">
        <v>539</v>
      </c>
      <c r="C28" s="3" t="s">
        <v>769</v>
      </c>
      <c r="D28" s="3" t="s">
        <v>540</v>
      </c>
      <c r="E28" s="3" t="s">
        <v>768</v>
      </c>
    </row>
    <row r="29" spans="1:5" x14ac:dyDescent="0.25">
      <c r="A29" s="3" t="s">
        <v>770</v>
      </c>
      <c r="B29" s="3" t="s">
        <v>543</v>
      </c>
      <c r="C29" s="3" t="s">
        <v>771</v>
      </c>
      <c r="D29" s="3" t="s">
        <v>544</v>
      </c>
      <c r="E29" s="3" t="s">
        <v>772</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pane ySplit="3" topLeftCell="A4" activePane="bottomLeft" state="frozen"/>
      <selection pane="bottomLeft" activeCell="A4" sqref="A4"/>
    </sheetView>
  </sheetViews>
  <sheetFormatPr defaultRowHeight="15" outlineLevelRow="0" outlineLevelCol="0" x14ac:dyDescent="55"/>
  <cols>
    <col min="1" max="9" width="25" customWidth="1"/>
  </cols>
  <sheetData>
    <row r="1" spans="1:1" x14ac:dyDescent="0.25">
      <c r="A1" s="3" t="s">
        <v>773</v>
      </c>
    </row>
    <row r="3" spans="1:9" x14ac:dyDescent="0.25">
      <c r="A3" s="3" t="s">
        <v>774</v>
      </c>
      <c r="B3" s="3" t="s">
        <v>775</v>
      </c>
      <c r="C3" s="3" t="s">
        <v>776</v>
      </c>
      <c r="D3" s="3" t="s">
        <v>777</v>
      </c>
      <c r="E3" s="3" t="s">
        <v>778</v>
      </c>
      <c r="F3" s="3" t="s">
        <v>779</v>
      </c>
      <c r="G3" s="3" t="s">
        <v>780</v>
      </c>
      <c r="H3" s="3" t="s">
        <v>781</v>
      </c>
      <c r="I3" s="3" t="s">
        <v>782</v>
      </c>
    </row>
    <row r="4" spans="1:9" x14ac:dyDescent="0.25">
      <c r="A4" s="3" t="s">
        <v>680</v>
      </c>
      <c r="B4" s="3" t="s">
        <v>664</v>
      </c>
      <c r="C4" s="3" t="s">
        <v>783</v>
      </c>
      <c r="D4" s="3" t="s">
        <v>784</v>
      </c>
      <c r="E4" s="3" t="s">
        <v>785</v>
      </c>
      <c r="F4" s="3" t="s">
        <v>786</v>
      </c>
      <c r="G4" s="3" t="s">
        <v>787</v>
      </c>
      <c r="H4" s="3" t="s">
        <v>788</v>
      </c>
      <c r="I4" s="3" t="s">
        <v>789</v>
      </c>
    </row>
    <row r="5" spans="1:9" x14ac:dyDescent="0.25">
      <c r="A5" s="3" t="s">
        <v>683</v>
      </c>
      <c r="B5" s="3" t="s">
        <v>790</v>
      </c>
      <c r="C5" s="3" t="s">
        <v>791</v>
      </c>
      <c r="D5" s="3" t="s">
        <v>792</v>
      </c>
      <c r="E5" s="3" t="s">
        <v>793</v>
      </c>
      <c r="F5" s="3" t="s">
        <v>718</v>
      </c>
      <c r="G5" s="3" t="s">
        <v>794</v>
      </c>
      <c r="H5" s="3" t="s">
        <v>795</v>
      </c>
      <c r="I5" s="3" t="s">
        <v>796</v>
      </c>
    </row>
    <row r="6" spans="1:9" x14ac:dyDescent="0.25">
      <c r="A6" s="3" t="s">
        <v>686</v>
      </c>
      <c r="B6" s="3" t="s">
        <v>797</v>
      </c>
      <c r="C6" s="3" t="s">
        <v>798</v>
      </c>
      <c r="D6" s="3" t="s">
        <v>799</v>
      </c>
      <c r="E6" s="3" t="s">
        <v>800</v>
      </c>
      <c r="F6" s="3" t="s">
        <v>801</v>
      </c>
      <c r="G6" s="3" t="s">
        <v>802</v>
      </c>
      <c r="H6" s="3" t="s">
        <v>803</v>
      </c>
      <c r="I6" s="3" t="s">
        <v>804</v>
      </c>
    </row>
    <row r="7" spans="1:9" x14ac:dyDescent="0.25">
      <c r="A7" s="3" t="s">
        <v>689</v>
      </c>
      <c r="B7" s="3" t="s">
        <v>82</v>
      </c>
      <c r="C7" s="3" t="s">
        <v>805</v>
      </c>
      <c r="D7" s="3" t="s">
        <v>806</v>
      </c>
      <c r="E7" s="3" t="s">
        <v>807</v>
      </c>
      <c r="F7" s="3" t="s">
        <v>808</v>
      </c>
      <c r="G7" s="3" t="s">
        <v>809</v>
      </c>
      <c r="H7" s="3" t="s">
        <v>810</v>
      </c>
      <c r="I7" s="3" t="s">
        <v>811</v>
      </c>
    </row>
    <row r="8" spans="1:9" x14ac:dyDescent="0.25">
      <c r="A8" s="3" t="s">
        <v>692</v>
      </c>
      <c r="B8" s="3" t="s">
        <v>812</v>
      </c>
      <c r="C8" s="3" t="s">
        <v>813</v>
      </c>
      <c r="D8" s="3" t="s">
        <v>814</v>
      </c>
      <c r="E8" s="3" t="s">
        <v>815</v>
      </c>
      <c r="F8" s="3" t="s">
        <v>731</v>
      </c>
      <c r="G8" s="3" t="s">
        <v>816</v>
      </c>
      <c r="H8" s="3" t="s">
        <v>817</v>
      </c>
      <c r="I8" s="3" t="s">
        <v>818</v>
      </c>
    </row>
    <row r="9" spans="1:9" x14ac:dyDescent="0.25">
      <c r="A9" s="3" t="s">
        <v>695</v>
      </c>
      <c r="B9" s="3" t="s">
        <v>669</v>
      </c>
      <c r="C9" s="3" t="s">
        <v>819</v>
      </c>
      <c r="D9" s="3" t="s">
        <v>820</v>
      </c>
      <c r="E9" s="3" t="s">
        <v>821</v>
      </c>
      <c r="F9" s="3" t="s">
        <v>734</v>
      </c>
      <c r="G9" s="3" t="s">
        <v>822</v>
      </c>
      <c r="H9" s="3" t="s">
        <v>823</v>
      </c>
      <c r="I9" s="3" t="s">
        <v>824</v>
      </c>
    </row>
    <row r="10" spans="1:9" x14ac:dyDescent="0.25">
      <c r="A10" s="3" t="s">
        <v>698</v>
      </c>
      <c r="B10" s="3" t="s">
        <v>825</v>
      </c>
      <c r="C10" s="3" t="s">
        <v>826</v>
      </c>
      <c r="D10" s="3" t="s">
        <v>827</v>
      </c>
      <c r="E10" s="3" t="s">
        <v>828</v>
      </c>
      <c r="F10" s="3" t="s">
        <v>742</v>
      </c>
      <c r="G10" s="3" t="s">
        <v>829</v>
      </c>
      <c r="H10" s="3" t="s">
        <v>830</v>
      </c>
      <c r="I10" s="3" t="s">
        <v>831</v>
      </c>
    </row>
    <row r="11" spans="1:9" x14ac:dyDescent="0.25">
      <c r="A11" s="3" t="s">
        <v>701</v>
      </c>
      <c r="B11" s="3" t="s">
        <v>832</v>
      </c>
      <c r="C11" s="3" t="s">
        <v>833</v>
      </c>
      <c r="D11" s="3" t="s">
        <v>834</v>
      </c>
      <c r="E11" s="3" t="s">
        <v>835</v>
      </c>
      <c r="F11" s="3" t="s">
        <v>744</v>
      </c>
      <c r="G11" s="3" t="s">
        <v>836</v>
      </c>
      <c r="H11" s="3" t="s">
        <v>837</v>
      </c>
      <c r="I11" s="3" t="s">
        <v>838</v>
      </c>
    </row>
    <row r="12" spans="1:9" x14ac:dyDescent="0.25">
      <c r="A12" s="3" t="s">
        <v>704</v>
      </c>
      <c r="B12" s="3" t="s">
        <v>672</v>
      </c>
      <c r="C12" s="3" t="s">
        <v>839</v>
      </c>
      <c r="D12" s="3" t="s">
        <v>840</v>
      </c>
      <c r="E12" s="3" t="s">
        <v>841</v>
      </c>
      <c r="F12" s="3" t="s">
        <v>746</v>
      </c>
      <c r="G12" s="3" t="s">
        <v>842</v>
      </c>
      <c r="H12" s="3" t="s">
        <v>843</v>
      </c>
      <c r="I12" s="3" t="s">
        <v>844</v>
      </c>
    </row>
    <row r="13" spans="1:9" x14ac:dyDescent="0.25">
      <c r="A13" s="3" t="s">
        <v>707</v>
      </c>
      <c r="B13" s="3" t="s">
        <v>673</v>
      </c>
      <c r="C13" s="3" t="s">
        <v>845</v>
      </c>
      <c r="D13" s="3" t="s">
        <v>846</v>
      </c>
      <c r="E13" s="3" t="s">
        <v>847</v>
      </c>
      <c r="F13" s="3" t="s">
        <v>753</v>
      </c>
      <c r="G13" s="3" t="s">
        <v>848</v>
      </c>
      <c r="H13" s="3" t="s">
        <v>849</v>
      </c>
      <c r="I13" s="3" t="s">
        <v>850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0"/>
  <sheetViews>
    <sheetView workbookViewId="0">
      <pane ySplit="3" topLeftCell="A4" activePane="bottomLeft" state="frozen"/>
      <selection pane="bottomLeft" activeCell="A4" sqref="A4"/>
    </sheetView>
  </sheetViews>
  <sheetFormatPr defaultRowHeight="15" outlineLevelRow="0" outlineLevelCol="0" x14ac:dyDescent="55"/>
  <cols>
    <col min="1" max="1" width="30" customWidth="1"/>
    <col min="2" max="2" width="28" customWidth="1"/>
    <col min="3" max="3" width="80" customWidth="1"/>
  </cols>
  <sheetData>
    <row r="1" spans="1:3" x14ac:dyDescent="0.25">
      <c r="A1" s="2" t="s">
        <v>8</v>
      </c>
      <c r="B1" s="2"/>
      <c r="C1" s="2"/>
    </row>
    <row r="3" spans="2:3" x14ac:dyDescent="0.25">
      <c r="B3" t="s">
        <v>9</v>
      </c>
      <c r="C3" t="s">
        <v>10</v>
      </c>
    </row>
    <row r="4" spans="2:3" x14ac:dyDescent="0.25">
      <c r="B4" t="s">
        <v>11</v>
      </c>
      <c r="C4" s="3" t="s">
        <v>12</v>
      </c>
    </row>
    <row r="5" spans="2:3" x14ac:dyDescent="0.25">
      <c r="B5" t="s">
        <v>13</v>
      </c>
      <c r="C5" s="3" t="s">
        <v>14</v>
      </c>
    </row>
    <row r="6" spans="2:3" x14ac:dyDescent="0.25">
      <c r="B6" t="s">
        <v>15</v>
      </c>
      <c r="C6" s="3" t="s">
        <v>16</v>
      </c>
    </row>
    <row r="8" spans="1:3" x14ac:dyDescent="0.25">
      <c r="A8" t="s">
        <v>17</v>
      </c>
      <c r="B8" t="s">
        <v>18</v>
      </c>
      <c r="C8" s="3" t="s">
        <v>19</v>
      </c>
    </row>
    <row r="9" spans="2:3" x14ac:dyDescent="0.25">
      <c r="B9" t="s">
        <v>20</v>
      </c>
      <c r="C9" s="3" t="s">
        <v>21</v>
      </c>
    </row>
    <row r="10" spans="2:3" x14ac:dyDescent="0.25">
      <c r="B10" t="s">
        <v>22</v>
      </c>
      <c r="C10" s="3" t="s">
        <v>23</v>
      </c>
    </row>
    <row r="11" spans="2:3" x14ac:dyDescent="0.25">
      <c r="B11" t="s">
        <v>24</v>
      </c>
      <c r="C11" s="3" t="s">
        <v>25</v>
      </c>
    </row>
    <row r="13" spans="1:3" x14ac:dyDescent="0.25">
      <c r="A13" t="s">
        <v>26</v>
      </c>
      <c r="B13" t="s">
        <v>27</v>
      </c>
      <c r="C13" s="3" t="s">
        <v>28</v>
      </c>
    </row>
    <row r="14" spans="2:3" x14ac:dyDescent="0.25">
      <c r="B14" t="s">
        <v>29</v>
      </c>
      <c r="C14" s="3" t="s">
        <v>30</v>
      </c>
    </row>
    <row r="15" spans="3:3" x14ac:dyDescent="0.25">
      <c r="C15" s="3" t="s">
        <v>31</v>
      </c>
    </row>
    <row r="16" spans="3:3" x14ac:dyDescent="0.25">
      <c r="C16" s="3" t="s">
        <v>32</v>
      </c>
    </row>
    <row r="17" spans="3:3" x14ac:dyDescent="0.25">
      <c r="C17" s="3" t="s">
        <v>33</v>
      </c>
    </row>
    <row r="18" spans="3:3" x14ac:dyDescent="0.25">
      <c r="C18" s="3" t="s">
        <v>34</v>
      </c>
    </row>
    <row r="19" spans="3:3" x14ac:dyDescent="0.25">
      <c r="C19" s="3" t="s">
        <v>35</v>
      </c>
    </row>
    <row r="20" spans="3:3" x14ac:dyDescent="0.25">
      <c r="C20" s="3" t="s">
        <v>36</v>
      </c>
    </row>
    <row r="21" spans="3:3" x14ac:dyDescent="0.25">
      <c r="C21" s="3" t="s">
        <v>37</v>
      </c>
    </row>
    <row r="22" spans="3:3" x14ac:dyDescent="0.25">
      <c r="C22" s="3" t="s">
        <v>38</v>
      </c>
    </row>
    <row r="23" spans="3:3" x14ac:dyDescent="0.25">
      <c r="C23" s="3" t="s">
        <v>39</v>
      </c>
    </row>
    <row r="24" spans="3:3" x14ac:dyDescent="0.25">
      <c r="C24" s="3" t="s">
        <v>40</v>
      </c>
    </row>
    <row r="25" spans="3:3" x14ac:dyDescent="0.25">
      <c r="C25" s="3" t="s">
        <v>41</v>
      </c>
    </row>
    <row r="26" spans="3:3" x14ac:dyDescent="0.25">
      <c r="C26" s="3" t="s">
        <v>42</v>
      </c>
    </row>
    <row r="27" spans="3:3" x14ac:dyDescent="0.25">
      <c r="C27" s="3" t="s">
        <v>43</v>
      </c>
    </row>
    <row r="28" spans="3:3" x14ac:dyDescent="0.25">
      <c r="C28" s="3" t="s">
        <v>44</v>
      </c>
    </row>
    <row r="29" spans="3:3" x14ac:dyDescent="0.25">
      <c r="C29" s="3" t="s">
        <v>45</v>
      </c>
    </row>
    <row r="30" spans="3:3" x14ac:dyDescent="0.25">
      <c r="C30" s="3" t="s">
        <v>46</v>
      </c>
    </row>
    <row r="31" spans="3:3" x14ac:dyDescent="0.25">
      <c r="C31" s="3" t="s">
        <v>47</v>
      </c>
    </row>
    <row r="32" spans="3:3" x14ac:dyDescent="0.25">
      <c r="C32" s="3" t="s">
        <v>48</v>
      </c>
    </row>
    <row r="33" spans="3:3" x14ac:dyDescent="0.25">
      <c r="C33" s="3" t="s">
        <v>49</v>
      </c>
    </row>
    <row r="34" spans="3:3" x14ac:dyDescent="0.25">
      <c r="C34" s="3" t="s">
        <v>50</v>
      </c>
    </row>
    <row r="35" spans="3:3" x14ac:dyDescent="0.25">
      <c r="C35" s="3" t="s">
        <v>51</v>
      </c>
    </row>
    <row r="36" spans="3:3" x14ac:dyDescent="0.25">
      <c r="C36" s="3" t="s">
        <v>52</v>
      </c>
    </row>
    <row r="37" spans="3:3" x14ac:dyDescent="0.25">
      <c r="C37" s="3" t="s">
        <v>53</v>
      </c>
    </row>
    <row r="38" spans="3:3" x14ac:dyDescent="0.25">
      <c r="C38" s="3" t="s">
        <v>54</v>
      </c>
    </row>
    <row r="39" spans="3:3" x14ac:dyDescent="0.25">
      <c r="C39" s="3" t="s">
        <v>55</v>
      </c>
    </row>
    <row r="40" spans="3:3" x14ac:dyDescent="0.25">
      <c r="C40" s="3" t="s">
        <v>56</v>
      </c>
    </row>
    <row r="41" spans="3:3" x14ac:dyDescent="0.25">
      <c r="C41" s="3" t="s">
        <v>57</v>
      </c>
    </row>
    <row r="42" spans="3:3" x14ac:dyDescent="0.25">
      <c r="C42" s="3" t="s">
        <v>58</v>
      </c>
    </row>
    <row r="43" spans="3:3" x14ac:dyDescent="0.25">
      <c r="C43" s="3" t="s">
        <v>59</v>
      </c>
    </row>
    <row r="44" spans="3:3" x14ac:dyDescent="0.25">
      <c r="C44" s="3" t="s">
        <v>60</v>
      </c>
    </row>
    <row r="45" spans="3:3" x14ac:dyDescent="0.25">
      <c r="C45" s="3" t="s">
        <v>61</v>
      </c>
    </row>
    <row r="46" spans="2:3" x14ac:dyDescent="0.25">
      <c r="B46" t="s">
        <v>62</v>
      </c>
      <c r="C46" s="3" t="s">
        <v>63</v>
      </c>
    </row>
    <row r="47" spans="3:3" x14ac:dyDescent="0.25">
      <c r="C47" s="3" t="s">
        <v>64</v>
      </c>
    </row>
    <row r="48" spans="3:3" x14ac:dyDescent="0.25">
      <c r="C48" s="3" t="s">
        <v>65</v>
      </c>
    </row>
    <row r="49" spans="3:3" x14ac:dyDescent="0.25">
      <c r="C49" s="3" t="s">
        <v>66</v>
      </c>
    </row>
    <row r="50" spans="3:3" x14ac:dyDescent="0.25">
      <c r="C50" s="3" t="s">
        <v>67</v>
      </c>
    </row>
    <row r="51" spans="3:3" x14ac:dyDescent="0.25">
      <c r="C51" s="3" t="s">
        <v>68</v>
      </c>
    </row>
    <row r="52" spans="3:3" x14ac:dyDescent="0.25">
      <c r="C52" s="3" t="s">
        <v>69</v>
      </c>
    </row>
    <row r="53" spans="3:3" x14ac:dyDescent="0.25">
      <c r="C53" s="3" t="s">
        <v>70</v>
      </c>
    </row>
    <row r="54" spans="3:3" x14ac:dyDescent="0.25">
      <c r="C54" s="3" t="s">
        <v>71</v>
      </c>
    </row>
    <row r="56" spans="1:3" x14ac:dyDescent="0.25">
      <c r="A56" t="s">
        <v>72</v>
      </c>
      <c r="B56" t="s">
        <v>73</v>
      </c>
      <c r="C56" s="3" t="s">
        <v>74</v>
      </c>
    </row>
    <row r="57" spans="2:3" x14ac:dyDescent="0.25">
      <c r="B57" t="s">
        <v>75</v>
      </c>
      <c r="C57" s="3" t="s">
        <v>76</v>
      </c>
    </row>
    <row r="58" spans="2:3" x14ac:dyDescent="0.25">
      <c r="B58" t="s">
        <v>77</v>
      </c>
      <c r="C58" s="3" t="s">
        <v>78</v>
      </c>
    </row>
    <row r="59" spans="2:3" x14ac:dyDescent="0.25">
      <c r="B59" t="s">
        <v>79</v>
      </c>
      <c r="C59" s="3" t="s">
        <v>80</v>
      </c>
    </row>
    <row r="60" spans="2:3" x14ac:dyDescent="0.25">
      <c r="B60" t="s">
        <v>81</v>
      </c>
      <c r="C60" s="3" t="s">
        <v>82</v>
      </c>
    </row>
    <row r="61" spans="2:3" x14ac:dyDescent="0.25">
      <c r="B61" t="s">
        <v>83</v>
      </c>
      <c r="C61" s="3" t="s">
        <v>84</v>
      </c>
    </row>
    <row r="62" spans="2:3" x14ac:dyDescent="0.25">
      <c r="B62" t="s">
        <v>85</v>
      </c>
      <c r="C62" s="3" t="s">
        <v>86</v>
      </c>
    </row>
    <row r="63" spans="2:3" x14ac:dyDescent="0.25">
      <c r="B63" t="s">
        <v>87</v>
      </c>
      <c r="C63" s="3" t="s">
        <v>88</v>
      </c>
    </row>
    <row r="64" spans="2:3" x14ac:dyDescent="0.25">
      <c r="B64" t="s">
        <v>62</v>
      </c>
      <c r="C64" s="3" t="s">
        <v>89</v>
      </c>
    </row>
    <row r="65" spans="3:3" x14ac:dyDescent="0.25">
      <c r="C65" s="3" t="s">
        <v>90</v>
      </c>
    </row>
    <row r="66" spans="3:3" x14ac:dyDescent="0.25">
      <c r="C66" s="3" t="s">
        <v>91</v>
      </c>
    </row>
    <row r="68" spans="1:3" x14ac:dyDescent="0.25">
      <c r="A68" t="s">
        <v>92</v>
      </c>
      <c r="B68" t="s">
        <v>93</v>
      </c>
      <c r="C68" s="3" t="s">
        <v>94</v>
      </c>
    </row>
    <row r="69" spans="3:3" x14ac:dyDescent="0.25">
      <c r="C69" s="3" t="s">
        <v>95</v>
      </c>
    </row>
    <row r="70" spans="3:3" x14ac:dyDescent="0.25">
      <c r="C70" s="3" t="s">
        <v>96</v>
      </c>
    </row>
    <row r="71" spans="2:3" x14ac:dyDescent="0.25">
      <c r="B71" t="s">
        <v>97</v>
      </c>
      <c r="C71" s="3" t="s">
        <v>98</v>
      </c>
    </row>
    <row r="72" spans="3:3" x14ac:dyDescent="0.25">
      <c r="C72" s="3" t="s">
        <v>99</v>
      </c>
    </row>
    <row r="73" spans="3:3" x14ac:dyDescent="0.25">
      <c r="C73" s="3" t="s">
        <v>100</v>
      </c>
    </row>
    <row r="74" spans="3:3" x14ac:dyDescent="0.25">
      <c r="C74" s="3" t="s">
        <v>101</v>
      </c>
    </row>
    <row r="75" spans="2:3" x14ac:dyDescent="0.25">
      <c r="B75" t="s">
        <v>102</v>
      </c>
      <c r="C75" s="3" t="s">
        <v>103</v>
      </c>
    </row>
    <row r="76" spans="3:3" x14ac:dyDescent="0.25">
      <c r="C76" s="3" t="s">
        <v>104</v>
      </c>
    </row>
    <row r="77" spans="3:3" x14ac:dyDescent="0.25">
      <c r="C77" s="3" t="s">
        <v>105</v>
      </c>
    </row>
    <row r="78" spans="3:3" x14ac:dyDescent="0.25">
      <c r="C78" s="3" t="s">
        <v>106</v>
      </c>
    </row>
    <row r="79" spans="3:3" x14ac:dyDescent="0.25">
      <c r="C79" s="3" t="s">
        <v>107</v>
      </c>
    </row>
    <row r="80" spans="3:3" x14ac:dyDescent="0.25">
      <c r="C80" s="3" t="s">
        <v>108</v>
      </c>
    </row>
    <row r="81" spans="3:3" x14ac:dyDescent="0.25">
      <c r="C81" s="3" t="s">
        <v>109</v>
      </c>
    </row>
    <row r="82" spans="3:3" x14ac:dyDescent="0.25">
      <c r="C82" s="3" t="s">
        <v>110</v>
      </c>
    </row>
    <row r="83" spans="3:3" x14ac:dyDescent="0.25">
      <c r="C83" s="3" t="s">
        <v>111</v>
      </c>
    </row>
    <row r="84" spans="3:3" x14ac:dyDescent="0.25">
      <c r="C84" s="3" t="s">
        <v>112</v>
      </c>
    </row>
    <row r="85" spans="3:3" x14ac:dyDescent="0.25">
      <c r="C85" s="3" t="s">
        <v>113</v>
      </c>
    </row>
    <row r="86" spans="3:3" x14ac:dyDescent="0.25">
      <c r="C86" s="3" t="s">
        <v>114</v>
      </c>
    </row>
    <row r="87" spans="3:3" x14ac:dyDescent="0.25">
      <c r="C87" s="3" t="s">
        <v>115</v>
      </c>
    </row>
    <row r="88" spans="3:3" x14ac:dyDescent="0.25">
      <c r="C88" s="3" t="s">
        <v>116</v>
      </c>
    </row>
    <row r="89" spans="3:3" x14ac:dyDescent="0.25">
      <c r="C89" s="3" t="s">
        <v>117</v>
      </c>
    </row>
    <row r="90" spans="3:3" x14ac:dyDescent="0.25">
      <c r="C90" s="3" t="s">
        <v>118</v>
      </c>
    </row>
    <row r="91" spans="3:3" x14ac:dyDescent="0.25">
      <c r="C91" s="3" t="s">
        <v>119</v>
      </c>
    </row>
    <row r="92" spans="3:3" x14ac:dyDescent="0.25">
      <c r="C92" s="3" t="s">
        <v>120</v>
      </c>
    </row>
    <row r="93" spans="3:3" x14ac:dyDescent="0.25">
      <c r="C93" s="3" t="s">
        <v>121</v>
      </c>
    </row>
    <row r="94" spans="3:3" x14ac:dyDescent="0.25">
      <c r="C94" s="3" t="s">
        <v>122</v>
      </c>
    </row>
    <row r="95" spans="3:3" x14ac:dyDescent="0.25">
      <c r="C95" s="3" t="s">
        <v>123</v>
      </c>
    </row>
    <row r="96" spans="3:3" x14ac:dyDescent="0.25">
      <c r="C96" s="3" t="s">
        <v>124</v>
      </c>
    </row>
    <row r="97" spans="3:3" x14ac:dyDescent="0.25">
      <c r="C97" s="3" t="s">
        <v>125</v>
      </c>
    </row>
    <row r="98" spans="3:3" x14ac:dyDescent="0.25">
      <c r="C98" s="3" t="s">
        <v>126</v>
      </c>
    </row>
    <row r="99" spans="3:3" x14ac:dyDescent="0.25">
      <c r="C99" s="3" t="s">
        <v>127</v>
      </c>
    </row>
    <row r="100" spans="3:3" x14ac:dyDescent="0.25">
      <c r="C100" s="3" t="s">
        <v>128</v>
      </c>
    </row>
    <row r="101" spans="3:3" x14ac:dyDescent="0.25">
      <c r="C101" s="3" t="s">
        <v>129</v>
      </c>
    </row>
    <row r="102" spans="3:3" x14ac:dyDescent="0.25">
      <c r="C102" s="3" t="s">
        <v>130</v>
      </c>
    </row>
    <row r="103" spans="3:3" x14ac:dyDescent="0.25">
      <c r="C103" s="3" t="s">
        <v>131</v>
      </c>
    </row>
    <row r="104" spans="3:3" x14ac:dyDescent="0.25">
      <c r="C104" s="3" t="s">
        <v>132</v>
      </c>
    </row>
    <row r="105" spans="3:3" x14ac:dyDescent="0.25">
      <c r="C105" s="3" t="s">
        <v>133</v>
      </c>
    </row>
    <row r="106" spans="3:3" x14ac:dyDescent="0.25">
      <c r="C106" s="3" t="s">
        <v>134</v>
      </c>
    </row>
    <row r="107" spans="3:3" x14ac:dyDescent="0.25">
      <c r="C107" s="3" t="s">
        <v>135</v>
      </c>
    </row>
    <row r="108" spans="3:3" x14ac:dyDescent="0.25">
      <c r="C108" s="3" t="s">
        <v>136</v>
      </c>
    </row>
    <row r="109" spans="3:3" x14ac:dyDescent="0.25">
      <c r="C109" s="3" t="s">
        <v>137</v>
      </c>
    </row>
    <row r="110" spans="3:3" x14ac:dyDescent="0.25">
      <c r="C110" s="3" t="s">
        <v>138</v>
      </c>
    </row>
    <row r="111" spans="3:3" x14ac:dyDescent="0.25">
      <c r="C111" s="3" t="s">
        <v>139</v>
      </c>
    </row>
    <row r="112" spans="3:3" x14ac:dyDescent="0.25">
      <c r="C112" s="3" t="s">
        <v>140</v>
      </c>
    </row>
    <row r="113" spans="3:3" x14ac:dyDescent="0.25">
      <c r="C113" s="3" t="s">
        <v>141</v>
      </c>
    </row>
    <row r="114" spans="3:3" x14ac:dyDescent="0.25">
      <c r="C114" s="3" t="s">
        <v>142</v>
      </c>
    </row>
    <row r="115" spans="3:3" x14ac:dyDescent="0.25">
      <c r="C115" s="3" t="s">
        <v>143</v>
      </c>
    </row>
    <row r="116" spans="3:3" x14ac:dyDescent="0.25">
      <c r="C116" s="3" t="s">
        <v>144</v>
      </c>
    </row>
    <row r="117" spans="3:3" x14ac:dyDescent="0.25">
      <c r="C117" s="3" t="s">
        <v>145</v>
      </c>
    </row>
    <row r="118" spans="3:3" x14ac:dyDescent="0.25">
      <c r="C118" s="3" t="s">
        <v>146</v>
      </c>
    </row>
    <row r="119" spans="3:3" x14ac:dyDescent="0.25">
      <c r="C119" s="3" t="s">
        <v>147</v>
      </c>
    </row>
    <row r="120" spans="3:3" x14ac:dyDescent="0.25">
      <c r="C120" s="3" t="s">
        <v>148</v>
      </c>
    </row>
    <row r="121" spans="3:3" x14ac:dyDescent="0.25">
      <c r="C121" s="3" t="s">
        <v>149</v>
      </c>
    </row>
    <row r="122" spans="3:3" x14ac:dyDescent="0.25">
      <c r="C122" s="3" t="s">
        <v>150</v>
      </c>
    </row>
    <row r="123" spans="3:3" x14ac:dyDescent="0.25">
      <c r="C123" s="3" t="s">
        <v>151</v>
      </c>
    </row>
    <row r="124" spans="3:3" x14ac:dyDescent="0.25">
      <c r="C124" s="3" t="s">
        <v>152</v>
      </c>
    </row>
    <row r="125" spans="3:3" x14ac:dyDescent="0.25">
      <c r="C125" s="3" t="s">
        <v>153</v>
      </c>
    </row>
    <row r="126" spans="2:3" x14ac:dyDescent="0.25">
      <c r="B126" t="s">
        <v>154</v>
      </c>
      <c r="C126" s="3" t="s">
        <v>155</v>
      </c>
    </row>
    <row r="127" spans="3:3" x14ac:dyDescent="0.25">
      <c r="C127" s="3" t="s">
        <v>156</v>
      </c>
    </row>
    <row r="128" spans="3:3" x14ac:dyDescent="0.25">
      <c r="C128" s="3" t="s">
        <v>157</v>
      </c>
    </row>
    <row r="129" spans="3:3" x14ac:dyDescent="0.25">
      <c r="C129" s="3" t="s">
        <v>158</v>
      </c>
    </row>
    <row r="130" spans="3:3" x14ac:dyDescent="0.25">
      <c r="C130" s="3" t="s">
        <v>159</v>
      </c>
    </row>
    <row r="131" spans="3:3" x14ac:dyDescent="0.25">
      <c r="C131" s="3" t="s">
        <v>160</v>
      </c>
    </row>
    <row r="132" spans="3:3" x14ac:dyDescent="0.25">
      <c r="C132" s="3" t="s">
        <v>161</v>
      </c>
    </row>
    <row r="133" spans="3:3" x14ac:dyDescent="0.25">
      <c r="C133" s="3" t="s">
        <v>162</v>
      </c>
    </row>
    <row r="134" spans="3:3" x14ac:dyDescent="0.25">
      <c r="C134" s="3" t="s">
        <v>163</v>
      </c>
    </row>
    <row r="135" spans="3:3" x14ac:dyDescent="0.25">
      <c r="C135" s="3" t="s">
        <v>164</v>
      </c>
    </row>
    <row r="136" spans="3:3" x14ac:dyDescent="0.25">
      <c r="C136" s="3" t="s">
        <v>165</v>
      </c>
    </row>
    <row r="137" spans="3:3" x14ac:dyDescent="0.25">
      <c r="C137" s="3" t="s">
        <v>166</v>
      </c>
    </row>
    <row r="138" spans="2:3" x14ac:dyDescent="0.25">
      <c r="B138" t="s">
        <v>62</v>
      </c>
      <c r="C138" s="3" t="s">
        <v>167</v>
      </c>
    </row>
    <row r="139" spans="3:3" x14ac:dyDescent="0.25">
      <c r="C139" s="3" t="s">
        <v>168</v>
      </c>
    </row>
    <row r="140" spans="3:3" x14ac:dyDescent="0.25">
      <c r="C140" s="3" t="s">
        <v>169</v>
      </c>
    </row>
    <row r="141" spans="3:3" x14ac:dyDescent="0.25">
      <c r="C141" s="3" t="s">
        <v>170</v>
      </c>
    </row>
    <row r="142" spans="3:3" x14ac:dyDescent="0.25">
      <c r="C142" s="3" t="s">
        <v>171</v>
      </c>
    </row>
    <row r="143" spans="3:3" x14ac:dyDescent="0.25">
      <c r="C143" s="3" t="s">
        <v>172</v>
      </c>
    </row>
    <row r="144" spans="3:3" x14ac:dyDescent="0.25">
      <c r="C144" s="3" t="s">
        <v>173</v>
      </c>
    </row>
    <row r="145" spans="3:3" x14ac:dyDescent="0.25">
      <c r="C145" s="3" t="s">
        <v>174</v>
      </c>
    </row>
    <row r="147" spans="1:3" x14ac:dyDescent="0.25">
      <c r="A147" t="s">
        <v>175</v>
      </c>
      <c r="B147" t="s">
        <v>176</v>
      </c>
      <c r="C147" s="3" t="s">
        <v>177</v>
      </c>
    </row>
    <row r="148" spans="2:3" x14ac:dyDescent="0.25">
      <c r="B148" t="s">
        <v>178</v>
      </c>
      <c r="C148" s="3" t="s">
        <v>179</v>
      </c>
    </row>
    <row r="149" spans="2:3" x14ac:dyDescent="0.25">
      <c r="B149" t="s">
        <v>62</v>
      </c>
      <c r="C149" s="3" t="s">
        <v>180</v>
      </c>
    </row>
    <row r="150" spans="3:3" x14ac:dyDescent="0.25">
      <c r="C150" s="3" t="s">
        <v>181</v>
      </c>
    </row>
  </sheetData>
  <mergeCells count="1">
    <mergeCell ref="A1:C1"/>
  </mergeCells>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workbookViewId="0">
      <pane ySplit="3" topLeftCell="A4" activePane="bottomLeft" state="frozen"/>
      <selection pane="bottomLeft" activeCell="A4" sqref="A4"/>
    </sheetView>
  </sheetViews>
  <sheetFormatPr defaultRowHeight="15" outlineLevelRow="0" outlineLevelCol="0" x14ac:dyDescent="55"/>
  <cols>
    <col min="1" max="17" width="25" customWidth="1"/>
  </cols>
  <sheetData>
    <row r="1" spans="1:1" x14ac:dyDescent="0.25">
      <c r="A1" s="3" t="s">
        <v>851</v>
      </c>
    </row>
    <row r="3" spans="1:17" x14ac:dyDescent="0.25">
      <c r="A3" s="3" t="s">
        <v>852</v>
      </c>
      <c r="B3" s="3" t="s">
        <v>853</v>
      </c>
      <c r="C3" s="3" t="s">
        <v>854</v>
      </c>
      <c r="D3" s="3" t="s">
        <v>855</v>
      </c>
      <c r="E3" s="3" t="s">
        <v>856</v>
      </c>
      <c r="F3" s="3" t="s">
        <v>857</v>
      </c>
      <c r="G3" s="3" t="s">
        <v>858</v>
      </c>
      <c r="H3" s="3" t="s">
        <v>859</v>
      </c>
      <c r="I3" s="3" t="s">
        <v>860</v>
      </c>
      <c r="J3" s="3" t="s">
        <v>861</v>
      </c>
      <c r="K3" s="3" t="s">
        <v>862</v>
      </c>
      <c r="L3" s="3" t="s">
        <v>863</v>
      </c>
      <c r="M3" s="3" t="s">
        <v>864</v>
      </c>
      <c r="N3" s="3" t="s">
        <v>865</v>
      </c>
      <c r="O3" s="3" t="s">
        <v>866</v>
      </c>
      <c r="P3" s="3" t="s">
        <v>867</v>
      </c>
      <c r="Q3" s="3" t="s">
        <v>868</v>
      </c>
    </row>
    <row r="4" spans="1:17" x14ac:dyDescent="0.25">
      <c r="A4" s="3" t="s">
        <v>664</v>
      </c>
      <c r="B4" s="3" t="s">
        <v>869</v>
      </c>
      <c r="C4" s="3" t="s">
        <v>856</v>
      </c>
      <c r="D4" s="3" t="s">
        <v>856</v>
      </c>
      <c r="E4" s="3" t="s">
        <v>870</v>
      </c>
      <c r="F4" s="3" t="s">
        <v>871</v>
      </c>
      <c r="G4" s="3" t="s">
        <v>871</v>
      </c>
      <c r="H4" s="3" t="s">
        <v>871</v>
      </c>
      <c r="I4" s="3" t="s">
        <v>871</v>
      </c>
      <c r="J4" s="3" t="s">
        <v>871</v>
      </c>
      <c r="K4" s="3" t="s">
        <v>871</v>
      </c>
      <c r="L4" s="3" t="s">
        <v>871</v>
      </c>
      <c r="M4" s="3" t="s">
        <v>871</v>
      </c>
      <c r="N4" s="3" t="s">
        <v>871</v>
      </c>
      <c r="O4" s="3" t="s">
        <v>871</v>
      </c>
      <c r="P4" s="3" t="s">
        <v>871</v>
      </c>
      <c r="Q4" s="3" t="s">
        <v>872</v>
      </c>
    </row>
    <row r="5" spans="1:17" x14ac:dyDescent="0.25">
      <c r="A5" s="3" t="s">
        <v>666</v>
      </c>
      <c r="B5" s="3" t="s">
        <v>869</v>
      </c>
      <c r="C5" s="3" t="s">
        <v>856</v>
      </c>
      <c r="D5" s="3" t="s">
        <v>867</v>
      </c>
      <c r="E5" s="3" t="s">
        <v>870</v>
      </c>
      <c r="F5" s="3" t="s">
        <v>870</v>
      </c>
      <c r="G5" s="3" t="s">
        <v>870</v>
      </c>
      <c r="H5" s="3" t="s">
        <v>870</v>
      </c>
      <c r="I5" s="3" t="s">
        <v>870</v>
      </c>
      <c r="J5" s="3" t="s">
        <v>870</v>
      </c>
      <c r="K5" s="3" t="s">
        <v>870</v>
      </c>
      <c r="L5" s="3" t="s">
        <v>870</v>
      </c>
      <c r="M5" s="3" t="s">
        <v>870</v>
      </c>
      <c r="N5" s="3" t="s">
        <v>870</v>
      </c>
      <c r="O5" s="3" t="s">
        <v>870</v>
      </c>
      <c r="P5" s="3" t="s">
        <v>870</v>
      </c>
      <c r="Q5" s="3" t="s">
        <v>872</v>
      </c>
    </row>
    <row r="6" spans="1:17" x14ac:dyDescent="0.25">
      <c r="A6" s="3" t="s">
        <v>797</v>
      </c>
      <c r="B6" s="3" t="s">
        <v>869</v>
      </c>
      <c r="C6" s="3" t="s">
        <v>856</v>
      </c>
      <c r="D6" s="3" t="s">
        <v>867</v>
      </c>
      <c r="E6" s="3" t="s">
        <v>870</v>
      </c>
      <c r="F6" s="3" t="s">
        <v>870</v>
      </c>
      <c r="G6" s="3" t="s">
        <v>870</v>
      </c>
      <c r="H6" s="3" t="s">
        <v>870</v>
      </c>
      <c r="I6" s="3" t="s">
        <v>870</v>
      </c>
      <c r="J6" s="3" t="s">
        <v>870</v>
      </c>
      <c r="K6" s="3" t="s">
        <v>870</v>
      </c>
      <c r="L6" s="3" t="s">
        <v>870</v>
      </c>
      <c r="M6" s="3" t="s">
        <v>870</v>
      </c>
      <c r="N6" s="3" t="s">
        <v>870</v>
      </c>
      <c r="O6" s="3" t="s">
        <v>870</v>
      </c>
      <c r="P6" s="3" t="s">
        <v>870</v>
      </c>
      <c r="Q6" s="3" t="s">
        <v>872</v>
      </c>
    </row>
    <row r="7" spans="1:17" x14ac:dyDescent="0.25">
      <c r="A7" s="3" t="s">
        <v>82</v>
      </c>
      <c r="B7" s="3" t="s">
        <v>869</v>
      </c>
      <c r="C7" s="3" t="s">
        <v>857</v>
      </c>
      <c r="D7" s="3" t="s">
        <v>867</v>
      </c>
      <c r="E7" s="3" t="s">
        <v>871</v>
      </c>
      <c r="F7" s="3" t="s">
        <v>870</v>
      </c>
      <c r="G7" s="3" t="s">
        <v>870</v>
      </c>
      <c r="H7" s="3" t="s">
        <v>870</v>
      </c>
      <c r="I7" s="3" t="s">
        <v>870</v>
      </c>
      <c r="J7" s="3" t="s">
        <v>870</v>
      </c>
      <c r="K7" s="3" t="s">
        <v>870</v>
      </c>
      <c r="L7" s="3" t="s">
        <v>870</v>
      </c>
      <c r="M7" s="3" t="s">
        <v>870</v>
      </c>
      <c r="N7" s="3" t="s">
        <v>870</v>
      </c>
      <c r="O7" s="3" t="s">
        <v>870</v>
      </c>
      <c r="P7" s="3" t="s">
        <v>870</v>
      </c>
      <c r="Q7" s="3" t="s">
        <v>872</v>
      </c>
    </row>
    <row r="8" spans="1:17" x14ac:dyDescent="0.25">
      <c r="A8" s="3" t="s">
        <v>812</v>
      </c>
      <c r="B8" s="3" t="s">
        <v>869</v>
      </c>
      <c r="C8" s="3" t="s">
        <v>857</v>
      </c>
      <c r="D8" s="3" t="s">
        <v>867</v>
      </c>
      <c r="E8" s="3" t="s">
        <v>871</v>
      </c>
      <c r="F8" s="3" t="s">
        <v>870</v>
      </c>
      <c r="G8" s="3" t="s">
        <v>870</v>
      </c>
      <c r="H8" s="3" t="s">
        <v>870</v>
      </c>
      <c r="I8" s="3" t="s">
        <v>870</v>
      </c>
      <c r="J8" s="3" t="s">
        <v>870</v>
      </c>
      <c r="K8" s="3" t="s">
        <v>870</v>
      </c>
      <c r="L8" s="3" t="s">
        <v>870</v>
      </c>
      <c r="M8" s="3" t="s">
        <v>870</v>
      </c>
      <c r="N8" s="3" t="s">
        <v>870</v>
      </c>
      <c r="O8" s="3" t="s">
        <v>870</v>
      </c>
      <c r="P8" s="3" t="s">
        <v>870</v>
      </c>
      <c r="Q8" s="3" t="s">
        <v>872</v>
      </c>
    </row>
    <row r="9" spans="1:17" x14ac:dyDescent="0.25">
      <c r="A9" s="3" t="s">
        <v>669</v>
      </c>
      <c r="B9" s="3" t="s">
        <v>873</v>
      </c>
      <c r="C9" s="3" t="s">
        <v>857</v>
      </c>
      <c r="D9" s="3" t="s">
        <v>859</v>
      </c>
      <c r="E9" s="3" t="s">
        <v>871</v>
      </c>
      <c r="F9" s="3" t="s">
        <v>870</v>
      </c>
      <c r="G9" s="3" t="s">
        <v>870</v>
      </c>
      <c r="H9" s="3" t="s">
        <v>870</v>
      </c>
      <c r="I9" s="3" t="s">
        <v>871</v>
      </c>
      <c r="J9" s="3" t="s">
        <v>871</v>
      </c>
      <c r="K9" s="3" t="s">
        <v>871</v>
      </c>
      <c r="L9" s="3" t="s">
        <v>871</v>
      </c>
      <c r="M9" s="3" t="s">
        <v>871</v>
      </c>
      <c r="N9" s="3" t="s">
        <v>871</v>
      </c>
      <c r="O9" s="3" t="s">
        <v>871</v>
      </c>
      <c r="P9" s="3" t="s">
        <v>871</v>
      </c>
      <c r="Q9" s="3" t="s">
        <v>872</v>
      </c>
    </row>
    <row r="10" spans="1:17" x14ac:dyDescent="0.25">
      <c r="A10" s="3" t="s">
        <v>825</v>
      </c>
      <c r="B10" s="3" t="s">
        <v>869</v>
      </c>
      <c r="C10" s="3" t="s">
        <v>859</v>
      </c>
      <c r="D10" s="3" t="s">
        <v>867</v>
      </c>
      <c r="E10" s="3" t="s">
        <v>871</v>
      </c>
      <c r="F10" s="3" t="s">
        <v>871</v>
      </c>
      <c r="G10" s="3" t="s">
        <v>871</v>
      </c>
      <c r="H10" s="3" t="s">
        <v>870</v>
      </c>
      <c r="I10" s="3" t="s">
        <v>870</v>
      </c>
      <c r="J10" s="3" t="s">
        <v>870</v>
      </c>
      <c r="K10" s="3" t="s">
        <v>870</v>
      </c>
      <c r="L10" s="3" t="s">
        <v>870</v>
      </c>
      <c r="M10" s="3" t="s">
        <v>870</v>
      </c>
      <c r="N10" s="3" t="s">
        <v>870</v>
      </c>
      <c r="O10" s="3" t="s">
        <v>870</v>
      </c>
      <c r="P10" s="3" t="s">
        <v>870</v>
      </c>
      <c r="Q10" s="3" t="s">
        <v>872</v>
      </c>
    </row>
    <row r="11" spans="1:17" x14ac:dyDescent="0.25">
      <c r="A11" s="3" t="s">
        <v>832</v>
      </c>
      <c r="B11" s="3" t="s">
        <v>874</v>
      </c>
      <c r="C11" s="3" t="s">
        <v>859</v>
      </c>
      <c r="D11" s="3" t="s">
        <v>860</v>
      </c>
      <c r="E11" s="3" t="s">
        <v>871</v>
      </c>
      <c r="F11" s="3" t="s">
        <v>871</v>
      </c>
      <c r="G11" s="3" t="s">
        <v>871</v>
      </c>
      <c r="H11" s="3" t="s">
        <v>870</v>
      </c>
      <c r="I11" s="3" t="s">
        <v>870</v>
      </c>
      <c r="J11" s="3" t="s">
        <v>871</v>
      </c>
      <c r="K11" s="3" t="s">
        <v>871</v>
      </c>
      <c r="L11" s="3" t="s">
        <v>871</v>
      </c>
      <c r="M11" s="3" t="s">
        <v>871</v>
      </c>
      <c r="N11" s="3" t="s">
        <v>871</v>
      </c>
      <c r="O11" s="3" t="s">
        <v>871</v>
      </c>
      <c r="P11" s="3" t="s">
        <v>871</v>
      </c>
      <c r="Q11" s="3" t="s">
        <v>872</v>
      </c>
    </row>
    <row r="12" spans="1:17" x14ac:dyDescent="0.25">
      <c r="A12" s="3" t="s">
        <v>672</v>
      </c>
      <c r="B12" s="3" t="s">
        <v>869</v>
      </c>
      <c r="C12" s="3" t="s">
        <v>861</v>
      </c>
      <c r="D12" s="3" t="s">
        <v>867</v>
      </c>
      <c r="E12" s="3" t="s">
        <v>871</v>
      </c>
      <c r="F12" s="3" t="s">
        <v>871</v>
      </c>
      <c r="G12" s="3" t="s">
        <v>871</v>
      </c>
      <c r="H12" s="3" t="s">
        <v>871</v>
      </c>
      <c r="I12" s="3" t="s">
        <v>871</v>
      </c>
      <c r="J12" s="3" t="s">
        <v>870</v>
      </c>
      <c r="K12" s="3" t="s">
        <v>870</v>
      </c>
      <c r="L12" s="3" t="s">
        <v>870</v>
      </c>
      <c r="M12" s="3" t="s">
        <v>870</v>
      </c>
      <c r="N12" s="3" t="s">
        <v>870</v>
      </c>
      <c r="O12" s="3" t="s">
        <v>870</v>
      </c>
      <c r="P12" s="3" t="s">
        <v>870</v>
      </c>
      <c r="Q12" s="3" t="s">
        <v>872</v>
      </c>
    </row>
    <row r="13" spans="1:17" x14ac:dyDescent="0.25">
      <c r="A13" s="3" t="s">
        <v>673</v>
      </c>
      <c r="B13" s="3" t="s">
        <v>869</v>
      </c>
      <c r="C13" s="3" t="s">
        <v>861</v>
      </c>
      <c r="D13" s="3" t="s">
        <v>867</v>
      </c>
      <c r="E13" s="3" t="s">
        <v>871</v>
      </c>
      <c r="F13" s="3" t="s">
        <v>871</v>
      </c>
      <c r="G13" s="3" t="s">
        <v>871</v>
      </c>
      <c r="H13" s="3" t="s">
        <v>871</v>
      </c>
      <c r="I13" s="3" t="s">
        <v>871</v>
      </c>
      <c r="J13" s="3" t="s">
        <v>870</v>
      </c>
      <c r="K13" s="3" t="s">
        <v>870</v>
      </c>
      <c r="L13" s="3" t="s">
        <v>870</v>
      </c>
      <c r="M13" s="3" t="s">
        <v>870</v>
      </c>
      <c r="N13" s="3" t="s">
        <v>870</v>
      </c>
      <c r="O13" s="3" t="s">
        <v>870</v>
      </c>
      <c r="P13" s="3" t="s">
        <v>870</v>
      </c>
      <c r="Q13" s="3" t="s">
        <v>872</v>
      </c>
    </row>
    <row r="14" spans="1:17" x14ac:dyDescent="0.25">
      <c r="A14" s="3" t="s">
        <v>674</v>
      </c>
      <c r="B14" s="3" t="s">
        <v>875</v>
      </c>
      <c r="C14" s="3" t="s">
        <v>856</v>
      </c>
      <c r="D14" s="3" t="s">
        <v>856</v>
      </c>
      <c r="E14" s="3" t="s">
        <v>870</v>
      </c>
      <c r="F14" s="3" t="s">
        <v>871</v>
      </c>
      <c r="G14" s="3" t="s">
        <v>871</v>
      </c>
      <c r="H14" s="3" t="s">
        <v>871</v>
      </c>
      <c r="I14" s="3" t="s">
        <v>871</v>
      </c>
      <c r="J14" s="3" t="s">
        <v>871</v>
      </c>
      <c r="K14" s="3" t="s">
        <v>871</v>
      </c>
      <c r="L14" s="3" t="s">
        <v>871</v>
      </c>
      <c r="M14" s="3" t="s">
        <v>871</v>
      </c>
      <c r="N14" s="3" t="s">
        <v>871</v>
      </c>
      <c r="O14" s="3" t="s">
        <v>871</v>
      </c>
      <c r="P14" s="3" t="s">
        <v>871</v>
      </c>
      <c r="Q14" s="3" t="s">
        <v>872</v>
      </c>
    </row>
    <row r="15" spans="1:17" x14ac:dyDescent="0.25">
      <c r="A15" s="3" t="s">
        <v>675</v>
      </c>
      <c r="B15" s="3" t="s">
        <v>875</v>
      </c>
      <c r="C15" s="3" t="s">
        <v>856</v>
      </c>
      <c r="D15" s="3" t="s">
        <v>857</v>
      </c>
      <c r="E15" s="3" t="s">
        <v>870</v>
      </c>
      <c r="F15" s="3" t="s">
        <v>870</v>
      </c>
      <c r="G15" s="3" t="s">
        <v>871</v>
      </c>
      <c r="H15" s="3" t="s">
        <v>871</v>
      </c>
      <c r="I15" s="3" t="s">
        <v>871</v>
      </c>
      <c r="J15" s="3" t="s">
        <v>871</v>
      </c>
      <c r="K15" s="3" t="s">
        <v>871</v>
      </c>
      <c r="L15" s="3" t="s">
        <v>871</v>
      </c>
      <c r="M15" s="3" t="s">
        <v>871</v>
      </c>
      <c r="N15" s="3" t="s">
        <v>871</v>
      </c>
      <c r="O15" s="3" t="s">
        <v>871</v>
      </c>
      <c r="P15" s="3" t="s">
        <v>871</v>
      </c>
      <c r="Q15" s="3" t="s">
        <v>872</v>
      </c>
    </row>
    <row r="16" spans="1:17" x14ac:dyDescent="0.25">
      <c r="A16" s="3" t="s">
        <v>721</v>
      </c>
      <c r="B16" s="3" t="s">
        <v>875</v>
      </c>
      <c r="C16" s="3" t="s">
        <v>856</v>
      </c>
      <c r="D16" s="3" t="s">
        <v>857</v>
      </c>
      <c r="E16" s="3" t="s">
        <v>870</v>
      </c>
      <c r="F16" s="3" t="s">
        <v>870</v>
      </c>
      <c r="G16" s="3" t="s">
        <v>871</v>
      </c>
      <c r="H16" s="3" t="s">
        <v>871</v>
      </c>
      <c r="I16" s="3" t="s">
        <v>871</v>
      </c>
      <c r="J16" s="3" t="s">
        <v>871</v>
      </c>
      <c r="K16" s="3" t="s">
        <v>871</v>
      </c>
      <c r="L16" s="3" t="s">
        <v>871</v>
      </c>
      <c r="M16" s="3" t="s">
        <v>871</v>
      </c>
      <c r="N16" s="3" t="s">
        <v>871</v>
      </c>
      <c r="O16" s="3" t="s">
        <v>871</v>
      </c>
      <c r="P16" s="3" t="s">
        <v>871</v>
      </c>
      <c r="Q16" s="3" t="s">
        <v>872</v>
      </c>
    </row>
    <row r="17" spans="1:17" x14ac:dyDescent="0.25">
      <c r="A17" s="3" t="s">
        <v>735</v>
      </c>
      <c r="B17" s="3" t="s">
        <v>875</v>
      </c>
      <c r="C17" s="3" t="s">
        <v>857</v>
      </c>
      <c r="D17" s="3" t="s">
        <v>858</v>
      </c>
      <c r="E17" s="3" t="s">
        <v>871</v>
      </c>
      <c r="F17" s="3" t="s">
        <v>870</v>
      </c>
      <c r="G17" s="3" t="s">
        <v>870</v>
      </c>
      <c r="H17" s="3" t="s">
        <v>871</v>
      </c>
      <c r="I17" s="3" t="s">
        <v>871</v>
      </c>
      <c r="J17" s="3" t="s">
        <v>871</v>
      </c>
      <c r="K17" s="3" t="s">
        <v>871</v>
      </c>
      <c r="L17" s="3" t="s">
        <v>871</v>
      </c>
      <c r="M17" s="3" t="s">
        <v>871</v>
      </c>
      <c r="N17" s="3" t="s">
        <v>871</v>
      </c>
      <c r="O17" s="3" t="s">
        <v>871</v>
      </c>
      <c r="P17" s="3" t="s">
        <v>871</v>
      </c>
      <c r="Q17" s="3" t="s">
        <v>872</v>
      </c>
    </row>
    <row r="18" spans="1:17" x14ac:dyDescent="0.25">
      <c r="A18" s="3" t="s">
        <v>747</v>
      </c>
      <c r="B18" s="3" t="s">
        <v>875</v>
      </c>
      <c r="C18" s="3" t="s">
        <v>860</v>
      </c>
      <c r="D18" s="3" t="s">
        <v>861</v>
      </c>
      <c r="E18" s="3" t="s">
        <v>871</v>
      </c>
      <c r="F18" s="3" t="s">
        <v>871</v>
      </c>
      <c r="G18" s="3" t="s">
        <v>871</v>
      </c>
      <c r="H18" s="3" t="s">
        <v>871</v>
      </c>
      <c r="I18" s="3" t="s">
        <v>870</v>
      </c>
      <c r="J18" s="3" t="s">
        <v>870</v>
      </c>
      <c r="K18" s="3" t="s">
        <v>871</v>
      </c>
      <c r="L18" s="3" t="s">
        <v>871</v>
      </c>
      <c r="M18" s="3" t="s">
        <v>871</v>
      </c>
      <c r="N18" s="3" t="s">
        <v>871</v>
      </c>
      <c r="O18" s="3" t="s">
        <v>871</v>
      </c>
      <c r="P18" s="3" t="s">
        <v>871</v>
      </c>
      <c r="Q18" s="3" t="s">
        <v>872</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876</v>
      </c>
    </row>
    <row r="3" spans="1:5" x14ac:dyDescent="0.25">
      <c r="A3" s="3" t="s">
        <v>877</v>
      </c>
      <c r="B3" s="3" t="s">
        <v>10</v>
      </c>
      <c r="C3" s="3" t="s">
        <v>878</v>
      </c>
      <c r="D3" s="3" t="s">
        <v>24</v>
      </c>
      <c r="E3" s="3" t="s">
        <v>879</v>
      </c>
    </row>
    <row r="4" spans="1:5" x14ac:dyDescent="0.25">
      <c r="A4" s="3" t="s">
        <v>880</v>
      </c>
      <c r="B4" s="3" t="s">
        <v>881</v>
      </c>
      <c r="C4" s="3" t="s">
        <v>882</v>
      </c>
      <c r="D4" s="3" t="s">
        <v>883</v>
      </c>
      <c r="E4" s="3" t="s">
        <v>872</v>
      </c>
    </row>
    <row r="5" spans="1:5" x14ac:dyDescent="0.25">
      <c r="A5" s="3" t="s">
        <v>884</v>
      </c>
      <c r="B5" s="3" t="s">
        <v>885</v>
      </c>
      <c r="C5" s="3" t="s">
        <v>886</v>
      </c>
      <c r="D5" s="3" t="s">
        <v>569</v>
      </c>
      <c r="E5" s="3" t="s">
        <v>872</v>
      </c>
    </row>
    <row r="6" spans="1:5" x14ac:dyDescent="0.25">
      <c r="A6" s="3" t="s">
        <v>887</v>
      </c>
      <c r="B6" s="3" t="s">
        <v>888</v>
      </c>
      <c r="C6" s="3" t="s">
        <v>889</v>
      </c>
      <c r="D6" s="3" t="s">
        <v>563</v>
      </c>
      <c r="E6" s="3" t="s">
        <v>872</v>
      </c>
    </row>
    <row r="7" spans="1:5" x14ac:dyDescent="0.25">
      <c r="A7" s="3" t="s">
        <v>890</v>
      </c>
      <c r="B7" s="3" t="s">
        <v>891</v>
      </c>
      <c r="C7" s="3" t="s">
        <v>892</v>
      </c>
      <c r="D7" s="3" t="s">
        <v>893</v>
      </c>
      <c r="E7" s="3" t="s">
        <v>872</v>
      </c>
    </row>
    <row r="8" spans="1:5" x14ac:dyDescent="0.25">
      <c r="A8" s="3" t="s">
        <v>894</v>
      </c>
      <c r="B8" s="3" t="s">
        <v>895</v>
      </c>
      <c r="C8" s="3" t="s">
        <v>896</v>
      </c>
      <c r="D8" s="3" t="s">
        <v>897</v>
      </c>
      <c r="E8" s="3" t="s">
        <v>872</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898</v>
      </c>
    </row>
    <row r="3" spans="1:5" x14ac:dyDescent="0.25">
      <c r="A3" s="3" t="s">
        <v>852</v>
      </c>
      <c r="B3" s="3" t="s">
        <v>869</v>
      </c>
      <c r="C3" s="3" t="s">
        <v>875</v>
      </c>
      <c r="D3" s="3" t="s">
        <v>899</v>
      </c>
      <c r="E3" s="3" t="s">
        <v>900</v>
      </c>
    </row>
    <row r="4" spans="1:5" x14ac:dyDescent="0.25">
      <c r="A4" s="3" t="s">
        <v>901</v>
      </c>
      <c r="B4" s="3" t="s">
        <v>510</v>
      </c>
      <c r="C4" s="3" t="s">
        <v>510</v>
      </c>
      <c r="D4" s="3" t="s">
        <v>510</v>
      </c>
      <c r="E4" s="3" t="s">
        <v>510</v>
      </c>
    </row>
    <row r="5" spans="1:5" x14ac:dyDescent="0.25">
      <c r="A5" s="3" t="s">
        <v>902</v>
      </c>
      <c r="B5" s="3" t="s">
        <v>903</v>
      </c>
      <c r="C5" s="3" t="s">
        <v>904</v>
      </c>
      <c r="D5" s="3" t="s">
        <v>905</v>
      </c>
      <c r="E5" s="3" t="s">
        <v>906</v>
      </c>
    </row>
    <row r="6" spans="1:5" x14ac:dyDescent="0.25">
      <c r="A6" s="3" t="s">
        <v>82</v>
      </c>
      <c r="B6" s="3" t="s">
        <v>907</v>
      </c>
      <c r="C6" s="3" t="s">
        <v>905</v>
      </c>
      <c r="D6" s="3" t="s">
        <v>906</v>
      </c>
      <c r="E6" s="3" t="s">
        <v>905</v>
      </c>
    </row>
    <row r="7" spans="1:5" x14ac:dyDescent="0.25">
      <c r="A7" s="3" t="s">
        <v>812</v>
      </c>
      <c r="B7" s="3" t="s">
        <v>907</v>
      </c>
      <c r="C7" s="3" t="s">
        <v>905</v>
      </c>
      <c r="D7" s="3" t="s">
        <v>906</v>
      </c>
      <c r="E7" s="3" t="s">
        <v>904</v>
      </c>
    </row>
    <row r="8" spans="1:5" x14ac:dyDescent="0.25">
      <c r="A8" s="3" t="s">
        <v>825</v>
      </c>
      <c r="B8" s="3" t="s">
        <v>907</v>
      </c>
      <c r="C8" s="3" t="s">
        <v>905</v>
      </c>
      <c r="D8" s="3" t="s">
        <v>906</v>
      </c>
      <c r="E8" s="3" t="s">
        <v>906</v>
      </c>
    </row>
    <row r="9" spans="1:5" x14ac:dyDescent="0.25">
      <c r="A9" s="3" t="s">
        <v>908</v>
      </c>
      <c r="B9" s="3" t="s">
        <v>907</v>
      </c>
      <c r="C9" s="3" t="s">
        <v>905</v>
      </c>
      <c r="D9" s="3" t="s">
        <v>906</v>
      </c>
      <c r="E9" s="3" t="s">
        <v>906</v>
      </c>
    </row>
    <row r="10" spans="1:5" x14ac:dyDescent="0.25">
      <c r="A10" s="3" t="s">
        <v>909</v>
      </c>
      <c r="B10" s="3" t="s">
        <v>907</v>
      </c>
      <c r="C10" s="3" t="s">
        <v>906</v>
      </c>
      <c r="D10" s="3" t="s">
        <v>906</v>
      </c>
      <c r="E10" s="3" t="s">
        <v>906</v>
      </c>
    </row>
    <row r="11" spans="1:5" x14ac:dyDescent="0.25">
      <c r="A11" s="3" t="s">
        <v>910</v>
      </c>
      <c r="B11" s="3" t="s">
        <v>907</v>
      </c>
      <c r="C11" s="3" t="s">
        <v>906</v>
      </c>
      <c r="D11" s="3" t="s">
        <v>905</v>
      </c>
      <c r="E11" s="3" t="s">
        <v>906</v>
      </c>
    </row>
    <row r="12" spans="1:5" x14ac:dyDescent="0.25">
      <c r="A12" s="3" t="s">
        <v>911</v>
      </c>
      <c r="B12" s="3" t="s">
        <v>510</v>
      </c>
      <c r="C12" s="3" t="s">
        <v>510</v>
      </c>
      <c r="D12" s="3" t="s">
        <v>510</v>
      </c>
      <c r="E12" s="3" t="s">
        <v>510</v>
      </c>
    </row>
    <row r="13" spans="1:5" x14ac:dyDescent="0.25">
      <c r="A13" s="3" t="s">
        <v>912</v>
      </c>
      <c r="B13" s="3" t="s">
        <v>907</v>
      </c>
      <c r="C13" s="3" t="s">
        <v>905</v>
      </c>
      <c r="D13" s="3" t="s">
        <v>906</v>
      </c>
      <c r="E13" s="3" t="s">
        <v>906</v>
      </c>
    </row>
    <row r="14" spans="1:5" x14ac:dyDescent="0.25">
      <c r="A14" s="3" t="s">
        <v>913</v>
      </c>
      <c r="B14" s="3" t="s">
        <v>905</v>
      </c>
      <c r="C14" s="3" t="s">
        <v>906</v>
      </c>
      <c r="D14" s="3" t="s">
        <v>904</v>
      </c>
      <c r="E14" s="3" t="s">
        <v>906</v>
      </c>
    </row>
    <row r="15" spans="1:5" x14ac:dyDescent="0.25">
      <c r="A15" s="3" t="s">
        <v>914</v>
      </c>
      <c r="B15" s="3" t="s">
        <v>903</v>
      </c>
      <c r="C15" s="3" t="s">
        <v>905</v>
      </c>
      <c r="D15" s="3" t="s">
        <v>904</v>
      </c>
      <c r="E15" s="3" t="s">
        <v>906</v>
      </c>
    </row>
    <row r="16" spans="1:5" x14ac:dyDescent="0.25">
      <c r="A16" s="3" t="s">
        <v>915</v>
      </c>
      <c r="B16" s="3" t="s">
        <v>903</v>
      </c>
      <c r="C16" s="3" t="s">
        <v>904</v>
      </c>
      <c r="D16" s="3" t="s">
        <v>905</v>
      </c>
      <c r="E16" s="3" t="s">
        <v>906</v>
      </c>
    </row>
    <row r="17" spans="1:5" x14ac:dyDescent="0.25">
      <c r="A17" s="3" t="s">
        <v>916</v>
      </c>
      <c r="B17" s="3" t="s">
        <v>903</v>
      </c>
      <c r="C17" s="3" t="s">
        <v>904</v>
      </c>
      <c r="D17" s="3" t="s">
        <v>906</v>
      </c>
      <c r="E17" s="3" t="s">
        <v>906</v>
      </c>
    </row>
    <row r="18" spans="1:5" x14ac:dyDescent="0.25">
      <c r="A18" s="3" t="s">
        <v>917</v>
      </c>
      <c r="B18" s="3" t="s">
        <v>907</v>
      </c>
      <c r="C18" s="3" t="s">
        <v>905</v>
      </c>
      <c r="D18" s="3" t="s">
        <v>906</v>
      </c>
      <c r="E18" s="3" t="s">
        <v>905</v>
      </c>
    </row>
    <row r="19" spans="1:5" x14ac:dyDescent="0.25">
      <c r="A19" s="3" t="s">
        <v>918</v>
      </c>
      <c r="B19" s="3" t="s">
        <v>907</v>
      </c>
      <c r="C19" s="3" t="s">
        <v>906</v>
      </c>
      <c r="D19" s="3" t="s">
        <v>905</v>
      </c>
      <c r="E19" s="3" t="s">
        <v>906</v>
      </c>
    </row>
    <row r="20" spans="1:5" x14ac:dyDescent="0.25">
      <c r="A20" s="3" t="s">
        <v>919</v>
      </c>
      <c r="B20" s="3" t="s">
        <v>510</v>
      </c>
      <c r="C20" s="3" t="s">
        <v>510</v>
      </c>
      <c r="D20" s="3" t="s">
        <v>510</v>
      </c>
      <c r="E20" s="3" t="s">
        <v>510</v>
      </c>
    </row>
    <row r="21" spans="1:5" x14ac:dyDescent="0.25">
      <c r="A21" s="3" t="s">
        <v>674</v>
      </c>
      <c r="B21" s="3" t="s">
        <v>905</v>
      </c>
      <c r="C21" s="3" t="s">
        <v>907</v>
      </c>
      <c r="D21" s="3" t="s">
        <v>906</v>
      </c>
      <c r="E21" s="3" t="s">
        <v>906</v>
      </c>
    </row>
    <row r="22" spans="1:5" x14ac:dyDescent="0.25">
      <c r="A22" s="3" t="s">
        <v>920</v>
      </c>
      <c r="B22" s="3" t="s">
        <v>905</v>
      </c>
      <c r="C22" s="3" t="s">
        <v>907</v>
      </c>
      <c r="D22" s="3" t="s">
        <v>906</v>
      </c>
      <c r="E22" s="3" t="s">
        <v>906</v>
      </c>
    </row>
    <row r="23" spans="1:5" x14ac:dyDescent="0.25">
      <c r="A23" s="3" t="s">
        <v>735</v>
      </c>
      <c r="B23" s="3" t="s">
        <v>906</v>
      </c>
      <c r="C23" s="3" t="s">
        <v>907</v>
      </c>
      <c r="D23" s="3" t="s">
        <v>906</v>
      </c>
      <c r="E23" s="3" t="s">
        <v>906</v>
      </c>
    </row>
    <row r="24" spans="1:5" x14ac:dyDescent="0.25">
      <c r="A24" s="3" t="s">
        <v>921</v>
      </c>
      <c r="B24" s="3" t="s">
        <v>905</v>
      </c>
      <c r="C24" s="3" t="s">
        <v>907</v>
      </c>
      <c r="D24" s="3" t="s">
        <v>906</v>
      </c>
      <c r="E24" s="3" t="s">
        <v>906</v>
      </c>
    </row>
    <row r="25" spans="1:5" x14ac:dyDescent="0.25">
      <c r="A25" s="3" t="s">
        <v>922</v>
      </c>
      <c r="B25" s="3" t="s">
        <v>905</v>
      </c>
      <c r="C25" s="3" t="s">
        <v>907</v>
      </c>
      <c r="D25" s="3" t="s">
        <v>906</v>
      </c>
      <c r="E25" s="3" t="s">
        <v>906</v>
      </c>
    </row>
    <row r="26" spans="1:5" x14ac:dyDescent="0.25">
      <c r="A26" s="3" t="s">
        <v>747</v>
      </c>
      <c r="B26" s="3" t="s">
        <v>905</v>
      </c>
      <c r="C26" s="3" t="s">
        <v>907</v>
      </c>
      <c r="D26" s="3" t="s">
        <v>906</v>
      </c>
      <c r="E26" s="3" t="s">
        <v>906</v>
      </c>
    </row>
    <row r="27" spans="1:5" x14ac:dyDescent="0.25">
      <c r="A27" s="3" t="s">
        <v>923</v>
      </c>
      <c r="B27" s="3" t="s">
        <v>510</v>
      </c>
      <c r="C27" s="3" t="s">
        <v>510</v>
      </c>
      <c r="D27" s="3" t="s">
        <v>510</v>
      </c>
      <c r="E27" s="3" t="s">
        <v>510</v>
      </c>
    </row>
    <row r="28" spans="1:5" x14ac:dyDescent="0.25">
      <c r="A28" s="3" t="s">
        <v>924</v>
      </c>
      <c r="B28" s="3" t="s">
        <v>907</v>
      </c>
      <c r="C28" s="3" t="s">
        <v>905</v>
      </c>
      <c r="D28" s="3" t="s">
        <v>906</v>
      </c>
      <c r="E28" s="3" t="s">
        <v>906</v>
      </c>
    </row>
    <row r="29" spans="1:5" x14ac:dyDescent="0.25">
      <c r="A29" s="3" t="s">
        <v>925</v>
      </c>
      <c r="B29" s="3" t="s">
        <v>907</v>
      </c>
      <c r="C29" s="3" t="s">
        <v>905</v>
      </c>
      <c r="D29" s="3" t="s">
        <v>906</v>
      </c>
      <c r="E29" s="3" t="s">
        <v>906</v>
      </c>
    </row>
    <row r="30" spans="1:5" x14ac:dyDescent="0.25">
      <c r="A30" s="3" t="s">
        <v>926</v>
      </c>
      <c r="B30" s="3" t="s">
        <v>903</v>
      </c>
      <c r="C30" s="3" t="s">
        <v>904</v>
      </c>
      <c r="D30" s="3" t="s">
        <v>906</v>
      </c>
      <c r="E30" s="3" t="s">
        <v>906</v>
      </c>
    </row>
    <row r="31" spans="1:5" x14ac:dyDescent="0.25">
      <c r="A31" s="3" t="s">
        <v>927</v>
      </c>
      <c r="B31" s="3" t="s">
        <v>903</v>
      </c>
      <c r="C31" s="3" t="s">
        <v>904</v>
      </c>
      <c r="D31" s="3" t="s">
        <v>905</v>
      </c>
      <c r="E31" s="3" t="s">
        <v>906</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928</v>
      </c>
    </row>
    <row r="3" spans="1:5" x14ac:dyDescent="0.25">
      <c r="A3" s="3" t="s">
        <v>929</v>
      </c>
      <c r="B3" s="3" t="s">
        <v>930</v>
      </c>
      <c r="C3" s="3" t="s">
        <v>186</v>
      </c>
      <c r="D3" s="3" t="s">
        <v>402</v>
      </c>
      <c r="E3" s="3" t="s">
        <v>931</v>
      </c>
    </row>
    <row r="4" spans="1:5" x14ac:dyDescent="0.25">
      <c r="A4" s="3" t="s">
        <v>932</v>
      </c>
      <c r="B4" s="3" t="s">
        <v>191</v>
      </c>
      <c r="C4" s="3" t="s">
        <v>191</v>
      </c>
      <c r="D4" s="3" t="s">
        <v>680</v>
      </c>
      <c r="E4" s="3" t="s">
        <v>933</v>
      </c>
    </row>
    <row r="5" spans="1:5" x14ac:dyDescent="0.25">
      <c r="A5" s="3" t="s">
        <v>934</v>
      </c>
      <c r="B5" s="3" t="s">
        <v>191</v>
      </c>
      <c r="C5" s="3" t="s">
        <v>191</v>
      </c>
      <c r="D5" s="3" t="s">
        <v>683</v>
      </c>
      <c r="E5" s="3" t="s">
        <v>935</v>
      </c>
    </row>
    <row r="6" spans="1:5" x14ac:dyDescent="0.25">
      <c r="A6" s="3" t="s">
        <v>936</v>
      </c>
      <c r="B6" s="3" t="s">
        <v>194</v>
      </c>
      <c r="C6" s="3" t="s">
        <v>191</v>
      </c>
      <c r="D6" s="3" t="s">
        <v>686</v>
      </c>
      <c r="E6" s="3" t="s">
        <v>937</v>
      </c>
    </row>
    <row r="7" spans="1:5" x14ac:dyDescent="0.25">
      <c r="A7" s="3" t="s">
        <v>938</v>
      </c>
      <c r="B7" s="3" t="s">
        <v>191</v>
      </c>
      <c r="C7" s="3" t="s">
        <v>191</v>
      </c>
      <c r="D7" s="3" t="s">
        <v>689</v>
      </c>
      <c r="E7" s="3" t="s">
        <v>939</v>
      </c>
    </row>
    <row r="8" spans="1:5" x14ac:dyDescent="0.25">
      <c r="A8" s="3" t="s">
        <v>940</v>
      </c>
      <c r="B8" s="3" t="s">
        <v>194</v>
      </c>
      <c r="C8" s="3" t="s">
        <v>191</v>
      </c>
      <c r="D8" s="3" t="s">
        <v>692</v>
      </c>
      <c r="E8" s="3" t="s">
        <v>941</v>
      </c>
    </row>
    <row r="9" spans="1:5" x14ac:dyDescent="0.25">
      <c r="A9" s="3" t="s">
        <v>942</v>
      </c>
      <c r="B9" s="3" t="s">
        <v>943</v>
      </c>
      <c r="C9" s="3" t="s">
        <v>191</v>
      </c>
      <c r="D9" s="3" t="s">
        <v>695</v>
      </c>
      <c r="E9" s="3" t="s">
        <v>944</v>
      </c>
    </row>
    <row r="10" spans="1:5" x14ac:dyDescent="0.25">
      <c r="A10" s="3" t="s">
        <v>945</v>
      </c>
      <c r="B10" s="3" t="s">
        <v>943</v>
      </c>
      <c r="C10" s="3" t="s">
        <v>191</v>
      </c>
      <c r="D10" s="3" t="s">
        <v>698</v>
      </c>
      <c r="E10" s="3" t="s">
        <v>946</v>
      </c>
    </row>
    <row r="11" spans="1:5" x14ac:dyDescent="0.25">
      <c r="A11" s="3" t="s">
        <v>947</v>
      </c>
      <c r="B11" s="3" t="s">
        <v>194</v>
      </c>
      <c r="C11" s="3" t="s">
        <v>194</v>
      </c>
      <c r="D11" s="3" t="s">
        <v>701</v>
      </c>
      <c r="E11" s="3" t="s">
        <v>948</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pane ySplit="3" topLeftCell="A4" activePane="bottomLeft" state="frozen"/>
      <selection pane="bottomLeft" activeCell="A4" sqref="A4"/>
    </sheetView>
  </sheetViews>
  <sheetFormatPr defaultRowHeight="15" outlineLevelRow="0" outlineLevelCol="0" x14ac:dyDescent="55"/>
  <cols>
    <col min="1" max="4" width="25" customWidth="1"/>
  </cols>
  <sheetData>
    <row r="1" spans="1:1" x14ac:dyDescent="0.25">
      <c r="A1" s="3" t="s">
        <v>949</v>
      </c>
    </row>
    <row r="3" spans="1:4" x14ac:dyDescent="0.25">
      <c r="A3" s="3" t="s">
        <v>929</v>
      </c>
      <c r="B3" s="3" t="s">
        <v>950</v>
      </c>
      <c r="C3" s="3" t="s">
        <v>951</v>
      </c>
      <c r="D3" s="3" t="s">
        <v>952</v>
      </c>
    </row>
    <row r="4" spans="1:4" x14ac:dyDescent="0.25">
      <c r="A4" s="3" t="s">
        <v>932</v>
      </c>
      <c r="B4" s="3" t="s">
        <v>953</v>
      </c>
      <c r="C4" s="3" t="s">
        <v>954</v>
      </c>
      <c r="D4" s="3" t="s">
        <v>869</v>
      </c>
    </row>
    <row r="5" spans="1:4" x14ac:dyDescent="0.25">
      <c r="A5" s="3" t="s">
        <v>934</v>
      </c>
      <c r="B5" s="3" t="s">
        <v>955</v>
      </c>
      <c r="C5" s="3" t="s">
        <v>956</v>
      </c>
      <c r="D5" s="3" t="s">
        <v>869</v>
      </c>
    </row>
    <row r="6" spans="1:4" x14ac:dyDescent="0.25">
      <c r="A6" s="3" t="s">
        <v>936</v>
      </c>
      <c r="B6" s="3" t="s">
        <v>957</v>
      </c>
      <c r="C6" s="3" t="s">
        <v>958</v>
      </c>
      <c r="D6" s="3" t="s">
        <v>869</v>
      </c>
    </row>
    <row r="7" spans="1:4" x14ac:dyDescent="0.25">
      <c r="A7" s="3" t="s">
        <v>938</v>
      </c>
      <c r="B7" s="3" t="s">
        <v>959</v>
      </c>
      <c r="C7" s="3" t="s">
        <v>960</v>
      </c>
      <c r="D7" s="3" t="s">
        <v>961</v>
      </c>
    </row>
    <row r="8" spans="1:4" x14ac:dyDescent="0.25">
      <c r="A8" s="3" t="s">
        <v>940</v>
      </c>
      <c r="B8" s="3" t="s">
        <v>962</v>
      </c>
      <c r="C8" s="3" t="s">
        <v>963</v>
      </c>
      <c r="D8" s="3" t="s">
        <v>869</v>
      </c>
    </row>
    <row r="9" spans="1:4" x14ac:dyDescent="0.25">
      <c r="A9" s="3" t="s">
        <v>942</v>
      </c>
      <c r="B9" s="3" t="s">
        <v>964</v>
      </c>
      <c r="C9" s="3" t="s">
        <v>965</v>
      </c>
      <c r="D9" s="3" t="s">
        <v>869</v>
      </c>
    </row>
    <row r="10" spans="1:4" x14ac:dyDescent="0.25">
      <c r="A10" s="3" t="s">
        <v>945</v>
      </c>
      <c r="B10" s="3" t="s">
        <v>966</v>
      </c>
      <c r="C10" s="3" t="s">
        <v>967</v>
      </c>
      <c r="D10" s="3" t="s">
        <v>869</v>
      </c>
    </row>
    <row r="11" spans="1:4" x14ac:dyDescent="0.25">
      <c r="A11" s="3" t="s">
        <v>947</v>
      </c>
      <c r="B11" s="3" t="s">
        <v>968</v>
      </c>
      <c r="C11" s="3" t="s">
        <v>969</v>
      </c>
      <c r="D11" s="3" t="s">
        <v>869</v>
      </c>
    </row>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pane ySplit="3" topLeftCell="A4" activePane="bottomLeft" state="frozen"/>
      <selection pane="bottomLeft" activeCell="A4" sqref="A4"/>
    </sheetView>
  </sheetViews>
  <sheetFormatPr defaultRowHeight="15" outlineLevelRow="0" outlineLevelCol="0" x14ac:dyDescent="55"/>
  <cols>
    <col min="1" max="3" width="25" customWidth="1"/>
  </cols>
  <sheetData>
    <row r="1" spans="1:1" x14ac:dyDescent="0.25">
      <c r="A1" s="3" t="s">
        <v>970</v>
      </c>
    </row>
    <row r="3" spans="1:3" x14ac:dyDescent="0.25">
      <c r="A3" s="3" t="s">
        <v>971</v>
      </c>
      <c r="B3" s="3" t="s">
        <v>10</v>
      </c>
      <c r="C3" s="3" t="s">
        <v>972</v>
      </c>
    </row>
    <row r="4" spans="1:3" x14ac:dyDescent="0.25">
      <c r="A4" s="3" t="s">
        <v>973</v>
      </c>
      <c r="B4" s="3" t="s">
        <v>974</v>
      </c>
      <c r="C4" s="3" t="s">
        <v>975</v>
      </c>
    </row>
    <row r="5" spans="1:3" x14ac:dyDescent="0.25">
      <c r="A5" s="3" t="s">
        <v>976</v>
      </c>
      <c r="B5" s="3" t="s">
        <v>977</v>
      </c>
      <c r="C5" s="3" t="s">
        <v>978</v>
      </c>
    </row>
    <row r="6" spans="1:3" x14ac:dyDescent="0.25">
      <c r="A6" s="3" t="s">
        <v>979</v>
      </c>
      <c r="B6" s="3" t="s">
        <v>980</v>
      </c>
      <c r="C6" s="3" t="s">
        <v>981</v>
      </c>
    </row>
    <row r="7" spans="1:3" x14ac:dyDescent="0.25">
      <c r="A7" s="3" t="s">
        <v>982</v>
      </c>
      <c r="B7" s="3" t="s">
        <v>983</v>
      </c>
      <c r="C7" s="3" t="s">
        <v>984</v>
      </c>
    </row>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pane ySplit="3" topLeftCell="A4" activePane="bottomLeft" state="frozen"/>
      <selection pane="bottomLeft" activeCell="A4" sqref="A4"/>
    </sheetView>
  </sheetViews>
  <sheetFormatPr defaultRowHeight="15" outlineLevelRow="0" outlineLevelCol="0" x14ac:dyDescent="55"/>
  <cols>
    <col min="1" max="2" width="25" customWidth="1"/>
  </cols>
  <sheetData>
    <row r="1" spans="1:1" x14ac:dyDescent="0.25">
      <c r="A1" s="3" t="s">
        <v>985</v>
      </c>
    </row>
    <row r="3" spans="1:2" x14ac:dyDescent="0.25">
      <c r="A3" s="3" t="s">
        <v>370</v>
      </c>
      <c r="B3" s="3" t="s">
        <v>10</v>
      </c>
    </row>
    <row r="4" spans="1:2" x14ac:dyDescent="0.25">
      <c r="A4" s="3" t="s">
        <v>986</v>
      </c>
      <c r="B4" s="3" t="s">
        <v>987</v>
      </c>
    </row>
    <row r="5" spans="1:2" x14ac:dyDescent="0.25">
      <c r="A5" s="3" t="s">
        <v>986</v>
      </c>
      <c r="B5" s="3" t="s">
        <v>988</v>
      </c>
    </row>
    <row r="6" spans="1:2" x14ac:dyDescent="0.25">
      <c r="A6" s="3" t="s">
        <v>986</v>
      </c>
      <c r="B6" s="3" t="s">
        <v>989</v>
      </c>
    </row>
    <row r="7" spans="1:2" x14ac:dyDescent="0.25">
      <c r="A7" s="3" t="s">
        <v>990</v>
      </c>
      <c r="B7" s="3" t="s">
        <v>991</v>
      </c>
    </row>
    <row r="8" spans="1:2" x14ac:dyDescent="0.25">
      <c r="A8" s="3" t="s">
        <v>990</v>
      </c>
      <c r="B8" s="3" t="s">
        <v>992</v>
      </c>
    </row>
    <row r="9" spans="1:2" x14ac:dyDescent="0.25">
      <c r="A9" s="3" t="s">
        <v>990</v>
      </c>
      <c r="B9" s="3" t="s">
        <v>993</v>
      </c>
    </row>
    <row r="10" spans="1:2" x14ac:dyDescent="0.25">
      <c r="A10" s="3" t="s">
        <v>994</v>
      </c>
      <c r="B10" s="3" t="s">
        <v>995</v>
      </c>
    </row>
    <row r="11" spans="1:2" x14ac:dyDescent="0.25">
      <c r="A11" s="3" t="s">
        <v>994</v>
      </c>
      <c r="B11" s="3" t="s">
        <v>996</v>
      </c>
    </row>
    <row r="12" spans="1:2" x14ac:dyDescent="0.25">
      <c r="A12" s="3" t="s">
        <v>994</v>
      </c>
      <c r="B12" s="3" t="s">
        <v>997</v>
      </c>
    </row>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pane ySplit="1" topLeftCell="A2" activePane="bottomLeft" state="frozen"/>
      <selection pane="bottomLeft" activeCell="A2" sqref="A2"/>
    </sheetView>
  </sheetViews>
  <sheetFormatPr defaultRowHeight="15" outlineLevelRow="0" outlineLevelCol="0" x14ac:dyDescent="55"/>
  <cols>
    <col min="1" max="1" width="4" customWidth="1"/>
    <col min="2" max="3" width="30" customWidth="1"/>
    <col min="4" max="4" width="25" customWidth="1"/>
    <col min="5" max="5" width="40" customWidth="1"/>
    <col min="6" max="6" width="12" customWidth="1"/>
    <col min="7" max="7" width="10" customWidth="1"/>
  </cols>
  <sheetData>
    <row r="1" spans="1:7" x14ac:dyDescent="0.25">
      <c r="A1" s="3" t="s">
        <v>663</v>
      </c>
      <c r="B1" s="3" t="s">
        <v>998</v>
      </c>
      <c r="C1" s="3" t="s">
        <v>999</v>
      </c>
      <c r="D1" s="3" t="s">
        <v>1000</v>
      </c>
      <c r="E1" s="3" t="s">
        <v>1001</v>
      </c>
      <c r="F1" s="3" t="s">
        <v>1002</v>
      </c>
      <c r="G1" s="3" t="s">
        <v>1003</v>
      </c>
    </row>
    <row r="2" spans="1:7" x14ac:dyDescent="0.25">
      <c r="A2" s="3">
        <v>1</v>
      </c>
      <c r="B2" s="3" t="s">
        <v>1004</v>
      </c>
      <c r="C2" s="3" t="s">
        <v>1005</v>
      </c>
      <c r="D2" s="3" t="s">
        <v>1006</v>
      </c>
      <c r="E2" s="3" t="s">
        <v>1007</v>
      </c>
      <c r="F2" s="3" t="s">
        <v>1008</v>
      </c>
      <c r="G2" s="3" t="s">
        <v>1009</v>
      </c>
    </row>
    <row r="3" spans="1:7" x14ac:dyDescent="0.25">
      <c r="A3" s="3">
        <v>2</v>
      </c>
      <c r="B3" s="3" t="s">
        <v>1004</v>
      </c>
      <c r="C3" s="3" t="s">
        <v>1010</v>
      </c>
      <c r="D3" s="3" t="s">
        <v>1011</v>
      </c>
      <c r="E3" s="3" t="s">
        <v>1012</v>
      </c>
      <c r="F3" s="3" t="s">
        <v>1008</v>
      </c>
      <c r="G3" s="3" t="s">
        <v>1009</v>
      </c>
    </row>
    <row r="4" spans="1:7" x14ac:dyDescent="0.25">
      <c r="A4" s="3">
        <v>3</v>
      </c>
      <c r="B4" s="3" t="s">
        <v>1004</v>
      </c>
      <c r="C4" s="3" t="s">
        <v>1013</v>
      </c>
      <c r="D4" s="3" t="s">
        <v>1014</v>
      </c>
      <c r="E4" s="3" t="s">
        <v>1015</v>
      </c>
      <c r="F4" s="3" t="s">
        <v>1008</v>
      </c>
      <c r="G4" s="3" t="s">
        <v>1016</v>
      </c>
    </row>
    <row r="5" spans="1:7" x14ac:dyDescent="0.25">
      <c r="A5" s="3">
        <v>4</v>
      </c>
      <c r="B5" s="3" t="s">
        <v>1017</v>
      </c>
      <c r="C5" s="3" t="s">
        <v>1018</v>
      </c>
      <c r="D5" s="3" t="s">
        <v>1019</v>
      </c>
      <c r="E5" s="3" t="s">
        <v>1020</v>
      </c>
      <c r="F5" s="3" t="s">
        <v>1008</v>
      </c>
      <c r="G5" s="3" t="s">
        <v>1016</v>
      </c>
    </row>
    <row r="6" spans="1:7" x14ac:dyDescent="0.25">
      <c r="A6" s="3">
        <v>5</v>
      </c>
      <c r="B6" s="3" t="s">
        <v>1017</v>
      </c>
      <c r="C6" s="3" t="s">
        <v>1021</v>
      </c>
      <c r="D6" s="3" t="s">
        <v>1022</v>
      </c>
      <c r="E6" s="3" t="s">
        <v>1023</v>
      </c>
      <c r="F6" s="3" t="s">
        <v>1008</v>
      </c>
      <c r="G6" s="3" t="s">
        <v>1016</v>
      </c>
    </row>
    <row r="7" spans="1:7" x14ac:dyDescent="0.25">
      <c r="A7" s="3">
        <v>6</v>
      </c>
      <c r="B7" s="3" t="s">
        <v>1017</v>
      </c>
      <c r="C7" s="3" t="s">
        <v>1024</v>
      </c>
      <c r="D7" s="3" t="s">
        <v>1025</v>
      </c>
      <c r="E7" s="3" t="s">
        <v>1026</v>
      </c>
      <c r="F7" s="3" t="s">
        <v>1008</v>
      </c>
      <c r="G7" s="3" t="s">
        <v>1016</v>
      </c>
    </row>
    <row r="8" spans="1:7" x14ac:dyDescent="0.25">
      <c r="A8" s="3">
        <v>7</v>
      </c>
      <c r="B8" s="3" t="s">
        <v>1027</v>
      </c>
      <c r="C8" s="3" t="s">
        <v>1028</v>
      </c>
      <c r="D8" s="3" t="s">
        <v>1029</v>
      </c>
      <c r="E8" s="3" t="s">
        <v>1030</v>
      </c>
      <c r="F8" s="3" t="s">
        <v>510</v>
      </c>
      <c r="G8" s="3" t="s">
        <v>1031</v>
      </c>
    </row>
    <row r="9" spans="1:7" x14ac:dyDescent="0.25">
      <c r="A9" s="3">
        <v>8</v>
      </c>
      <c r="B9" s="3" t="s">
        <v>1027</v>
      </c>
      <c r="C9" s="3" t="s">
        <v>1032</v>
      </c>
      <c r="D9" s="3" t="s">
        <v>1033</v>
      </c>
      <c r="E9" s="3" t="s">
        <v>1034</v>
      </c>
      <c r="F9" s="3" t="s">
        <v>510</v>
      </c>
      <c r="G9" s="3" t="s">
        <v>1031</v>
      </c>
    </row>
    <row r="10" spans="1:7" x14ac:dyDescent="0.25">
      <c r="A10" s="3">
        <v>9</v>
      </c>
      <c r="B10" s="3" t="s">
        <v>1035</v>
      </c>
      <c r="C10" s="3" t="s">
        <v>1036</v>
      </c>
      <c r="D10" s="3" t="s">
        <v>1037</v>
      </c>
      <c r="E10" s="3" t="s">
        <v>510</v>
      </c>
      <c r="F10" s="3" t="s">
        <v>510</v>
      </c>
      <c r="G10" s="3" t="s">
        <v>1031</v>
      </c>
    </row>
    <row r="11" spans="1:7" x14ac:dyDescent="0.25">
      <c r="A11" s="3">
        <v>10</v>
      </c>
      <c r="B11" s="3" t="s">
        <v>1038</v>
      </c>
      <c r="C11" s="3" t="s">
        <v>510</v>
      </c>
      <c r="D11" s="3" t="s">
        <v>1039</v>
      </c>
      <c r="E11" s="3" t="s">
        <v>1040</v>
      </c>
      <c r="F11" s="3" t="s">
        <v>510</v>
      </c>
      <c r="G11" s="3" t="s">
        <v>510</v>
      </c>
    </row>
    <row r="12" spans="1:7" x14ac:dyDescent="0.25">
      <c r="A12" s="3">
        <v>11</v>
      </c>
      <c r="B12" s="3" t="s">
        <v>1038</v>
      </c>
      <c r="C12" s="3" t="s">
        <v>510</v>
      </c>
      <c r="D12" s="3" t="s">
        <v>1041</v>
      </c>
      <c r="E12" s="3" t="s">
        <v>1042</v>
      </c>
      <c r="F12" s="3" t="s">
        <v>510</v>
      </c>
      <c r="G12" s="3" t="s">
        <v>510</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pane ySplit="4" topLeftCell="A5" activePane="bottomLeft" state="frozen"/>
      <selection pane="bottomLeft" activeCell="A5" sqref="A5"/>
    </sheetView>
  </sheetViews>
  <sheetFormatPr defaultRowHeight="15" outlineLevelRow="0" outlineLevelCol="0" x14ac:dyDescent="55"/>
  <cols>
    <col min="1" max="1" width="30" customWidth="1"/>
    <col min="2" max="2" width="14" customWidth="1"/>
    <col min="3" max="3" width="60" customWidth="1"/>
    <col min="4" max="4" width="50" customWidth="1"/>
  </cols>
  <sheetData>
    <row r="1" spans="1:1" x14ac:dyDescent="0.25">
      <c r="A1" s="3" t="s">
        <v>1043</v>
      </c>
    </row>
    <row r="2" spans="1:1" x14ac:dyDescent="0.25">
      <c r="A2" s="3" t="s">
        <v>1044</v>
      </c>
    </row>
    <row r="4" spans="1:4" x14ac:dyDescent="0.25">
      <c r="A4" s="3" t="s">
        <v>1045</v>
      </c>
      <c r="B4" s="3" t="s">
        <v>477</v>
      </c>
      <c r="C4" s="3" t="s">
        <v>1046</v>
      </c>
      <c r="D4" s="3" t="s">
        <v>1047</v>
      </c>
    </row>
    <row r="5" spans="1:4" x14ac:dyDescent="0.25">
      <c r="A5" s="3" t="s">
        <v>1048</v>
      </c>
      <c r="B5" s="3" t="s">
        <v>1049</v>
      </c>
      <c r="C5" s="3" t="s">
        <v>1050</v>
      </c>
      <c r="D5" s="3" t="s">
        <v>1051</v>
      </c>
    </row>
    <row r="6" spans="1:4" x14ac:dyDescent="0.25">
      <c r="A6" s="3" t="s">
        <v>1052</v>
      </c>
      <c r="B6" s="3" t="s">
        <v>1053</v>
      </c>
      <c r="C6" s="3" t="s">
        <v>1054</v>
      </c>
      <c r="D6" s="3" t="s">
        <v>1055</v>
      </c>
    </row>
    <row r="7" spans="1:4" x14ac:dyDescent="0.25">
      <c r="A7" s="3" t="s">
        <v>1056</v>
      </c>
      <c r="B7" s="3" t="s">
        <v>1053</v>
      </c>
      <c r="C7" s="3" t="s">
        <v>1057</v>
      </c>
      <c r="D7" s="3" t="s">
        <v>1058</v>
      </c>
    </row>
    <row r="8" spans="1:4" x14ac:dyDescent="0.25">
      <c r="A8" s="3" t="s">
        <v>1059</v>
      </c>
      <c r="B8" s="3" t="s">
        <v>1053</v>
      </c>
      <c r="C8" s="3" t="s">
        <v>1060</v>
      </c>
      <c r="D8" s="3" t="s">
        <v>1061</v>
      </c>
    </row>
    <row r="9" spans="1:4" x14ac:dyDescent="0.25">
      <c r="A9" s="3" t="s">
        <v>1062</v>
      </c>
      <c r="B9" s="3" t="s">
        <v>1063</v>
      </c>
      <c r="C9" s="3" t="s">
        <v>1064</v>
      </c>
      <c r="D9" s="3" t="s">
        <v>1065</v>
      </c>
    </row>
    <row r="11" spans="1:1" x14ac:dyDescent="0.25">
      <c r="A11" s="3" t="s">
        <v>1066</v>
      </c>
    </row>
    <row r="12" spans="1:4" x14ac:dyDescent="0.25">
      <c r="A12" s="3" t="s">
        <v>370</v>
      </c>
      <c r="B12" s="3" t="s">
        <v>1067</v>
      </c>
      <c r="C12" s="3" t="s">
        <v>1068</v>
      </c>
      <c r="D12" s="3" t="s">
        <v>1069</v>
      </c>
    </row>
    <row r="13" spans="1:4" x14ac:dyDescent="0.25">
      <c r="A13" s="3" t="s">
        <v>1070</v>
      </c>
      <c r="B13" s="3" t="s">
        <v>1071</v>
      </c>
      <c r="C13" s="3" t="s">
        <v>1072</v>
      </c>
      <c r="D13" s="3" t="s">
        <v>93</v>
      </c>
    </row>
    <row r="14" spans="1:4" x14ac:dyDescent="0.25">
      <c r="A14" s="3" t="s">
        <v>1073</v>
      </c>
      <c r="B14" s="3" t="s">
        <v>1074</v>
      </c>
      <c r="C14" s="3" t="s">
        <v>1075</v>
      </c>
      <c r="D14" s="3" t="s">
        <v>93</v>
      </c>
    </row>
    <row r="15" spans="1:4" x14ac:dyDescent="0.25">
      <c r="A15" s="3" t="s">
        <v>558</v>
      </c>
      <c r="B15" s="3" t="s">
        <v>1076</v>
      </c>
      <c r="C15" s="3" t="s">
        <v>1077</v>
      </c>
      <c r="D15" s="3" t="s">
        <v>93</v>
      </c>
    </row>
    <row r="16" spans="1:4" x14ac:dyDescent="0.25">
      <c r="A16" s="3" t="s">
        <v>1078</v>
      </c>
      <c r="B16" s="3" t="s">
        <v>707</v>
      </c>
      <c r="C16" s="3" t="s">
        <v>1079</v>
      </c>
      <c r="D16" s="3" t="s">
        <v>102</v>
      </c>
    </row>
    <row r="17" spans="1:4" x14ac:dyDescent="0.25">
      <c r="A17" s="3" t="s">
        <v>1078</v>
      </c>
      <c r="B17" s="3" t="s">
        <v>701</v>
      </c>
      <c r="C17" s="3" t="s">
        <v>1080</v>
      </c>
      <c r="D17" s="3" t="s">
        <v>102</v>
      </c>
    </row>
    <row r="18" spans="1:4" x14ac:dyDescent="0.25">
      <c r="A18" s="3" t="s">
        <v>1070</v>
      </c>
      <c r="B18" s="3" t="s">
        <v>686</v>
      </c>
      <c r="C18" s="3" t="s">
        <v>1081</v>
      </c>
      <c r="D18" s="3" t="s">
        <v>102</v>
      </c>
    </row>
    <row r="19" spans="1:4" x14ac:dyDescent="0.25">
      <c r="A19" s="3" t="s">
        <v>1082</v>
      </c>
      <c r="B19" s="3" t="s">
        <v>1083</v>
      </c>
      <c r="C19" s="3" t="s">
        <v>1084</v>
      </c>
      <c r="D19" s="3" t="s">
        <v>102</v>
      </c>
    </row>
    <row r="20" spans="1:4" x14ac:dyDescent="0.25">
      <c r="A20" s="3" t="s">
        <v>1078</v>
      </c>
      <c r="B20" s="3" t="s">
        <v>683</v>
      </c>
      <c r="C20" s="3" t="s">
        <v>1085</v>
      </c>
      <c r="D20" s="3" t="s">
        <v>102</v>
      </c>
    </row>
    <row r="21" spans="1:4" x14ac:dyDescent="0.25">
      <c r="A21" s="3" t="s">
        <v>1086</v>
      </c>
      <c r="B21" s="3" t="s">
        <v>680</v>
      </c>
      <c r="C21" s="3" t="s">
        <v>1087</v>
      </c>
      <c r="D21" s="3" t="s">
        <v>102</v>
      </c>
    </row>
    <row r="22" spans="1:4" x14ac:dyDescent="0.25">
      <c r="A22" s="3" t="s">
        <v>1082</v>
      </c>
      <c r="B22" s="3" t="s">
        <v>1088</v>
      </c>
      <c r="C22" s="3" t="s">
        <v>1089</v>
      </c>
      <c r="D22" s="3" t="s">
        <v>102</v>
      </c>
    </row>
    <row r="23" spans="1:4" x14ac:dyDescent="0.25">
      <c r="A23" s="3" t="s">
        <v>1078</v>
      </c>
      <c r="B23" s="3" t="s">
        <v>686</v>
      </c>
      <c r="C23" s="3" t="s">
        <v>1090</v>
      </c>
      <c r="D23" s="3" t="s">
        <v>102</v>
      </c>
    </row>
    <row r="24" spans="1:4" x14ac:dyDescent="0.25">
      <c r="A24" s="3" t="s">
        <v>1073</v>
      </c>
      <c r="B24" s="3" t="s">
        <v>1074</v>
      </c>
      <c r="C24" s="3" t="s">
        <v>1091</v>
      </c>
      <c r="D24" s="3" t="s">
        <v>102</v>
      </c>
    </row>
    <row r="25" spans="1:4" x14ac:dyDescent="0.25">
      <c r="A25" s="3" t="s">
        <v>558</v>
      </c>
      <c r="B25" s="3" t="s">
        <v>1092</v>
      </c>
      <c r="C25" s="3" t="s">
        <v>1093</v>
      </c>
      <c r="D25" s="3" t="s">
        <v>102</v>
      </c>
    </row>
    <row r="26" spans="1:4" x14ac:dyDescent="0.25">
      <c r="A26" s="3" t="s">
        <v>1094</v>
      </c>
      <c r="B26" s="3" t="s">
        <v>1095</v>
      </c>
      <c r="C26" s="3" t="s">
        <v>1096</v>
      </c>
      <c r="D26" s="3" t="s">
        <v>1097</v>
      </c>
    </row>
    <row r="27" spans="1:4" x14ac:dyDescent="0.25">
      <c r="A27" s="3" t="s">
        <v>1098</v>
      </c>
      <c r="B27" s="3" t="s">
        <v>1099</v>
      </c>
      <c r="C27" s="3" t="s">
        <v>1100</v>
      </c>
      <c r="D27" s="3" t="s">
        <v>1097</v>
      </c>
    </row>
    <row r="28" spans="1:4" x14ac:dyDescent="0.25">
      <c r="A28" s="3" t="s">
        <v>1101</v>
      </c>
      <c r="B28" s="3" t="s">
        <v>1102</v>
      </c>
      <c r="C28" s="3" t="s">
        <v>1103</v>
      </c>
      <c r="D28" s="3" t="s">
        <v>1097</v>
      </c>
    </row>
    <row r="29" spans="1:4" x14ac:dyDescent="0.25">
      <c r="A29" s="3" t="s">
        <v>490</v>
      </c>
      <c r="B29" s="3" t="s">
        <v>680</v>
      </c>
      <c r="C29" s="3" t="s">
        <v>1104</v>
      </c>
      <c r="D29" s="3" t="s">
        <v>1097</v>
      </c>
    </row>
    <row r="30" spans="1:4" x14ac:dyDescent="0.25">
      <c r="A30" s="3" t="s">
        <v>494</v>
      </c>
      <c r="B30" s="3" t="s">
        <v>1099</v>
      </c>
      <c r="C30" s="3" t="s">
        <v>1105</v>
      </c>
      <c r="D30" s="3" t="s">
        <v>1097</v>
      </c>
    </row>
    <row r="31" spans="1:4" x14ac:dyDescent="0.25">
      <c r="A31" s="3" t="s">
        <v>1106</v>
      </c>
      <c r="B31" s="3" t="s">
        <v>1107</v>
      </c>
      <c r="C31" s="3" t="s">
        <v>1108</v>
      </c>
      <c r="D31" s="3" t="s">
        <v>1097</v>
      </c>
    </row>
    <row r="32" spans="1:4" x14ac:dyDescent="0.25">
      <c r="A32" s="3" t="s">
        <v>501</v>
      </c>
      <c r="B32" s="3" t="s">
        <v>1102</v>
      </c>
      <c r="C32" s="3" t="s">
        <v>1109</v>
      </c>
      <c r="D32" s="3" t="s">
        <v>1097</v>
      </c>
    </row>
    <row r="34" spans="1:1" x14ac:dyDescent="0.25">
      <c r="A34" s="3" t="s">
        <v>1110</v>
      </c>
    </row>
    <row r="35" spans="1:4" x14ac:dyDescent="0.25">
      <c r="A35" s="3" t="s">
        <v>510</v>
      </c>
      <c r="B35" s="3" t="s">
        <v>510</v>
      </c>
      <c r="C35" s="3" t="s">
        <v>1111</v>
      </c>
      <c r="D35" s="3" t="s">
        <v>510</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182</v>
      </c>
    </row>
    <row r="3" spans="1:5" x14ac:dyDescent="0.25">
      <c r="A3" s="3" t="s">
        <v>183</v>
      </c>
      <c r="B3" s="3" t="s">
        <v>184</v>
      </c>
      <c r="C3" s="3" t="s">
        <v>185</v>
      </c>
      <c r="D3" s="3" t="s">
        <v>186</v>
      </c>
      <c r="E3" s="3" t="s">
        <v>187</v>
      </c>
    </row>
    <row r="4" spans="1:5" x14ac:dyDescent="0.25">
      <c r="A4" s="3" t="s">
        <v>188</v>
      </c>
      <c r="B4" s="3" t="s">
        <v>189</v>
      </c>
      <c r="C4" s="3" t="s">
        <v>190</v>
      </c>
      <c r="D4" s="3" t="s">
        <v>191</v>
      </c>
      <c r="E4" s="3" t="s">
        <v>192</v>
      </c>
    </row>
    <row r="5" spans="1:5" x14ac:dyDescent="0.25">
      <c r="A5" s="3" t="s">
        <v>188</v>
      </c>
      <c r="B5" s="3" t="s">
        <v>193</v>
      </c>
      <c r="C5" s="3" t="s">
        <v>190</v>
      </c>
      <c r="D5" s="3" t="s">
        <v>194</v>
      </c>
      <c r="E5" s="3" t="s">
        <v>195</v>
      </c>
    </row>
    <row r="6" spans="1:5" x14ac:dyDescent="0.25">
      <c r="A6" s="3" t="s">
        <v>196</v>
      </c>
      <c r="B6" s="3" t="s">
        <v>197</v>
      </c>
      <c r="C6" s="3" t="s">
        <v>190</v>
      </c>
      <c r="D6" s="3" t="s">
        <v>191</v>
      </c>
      <c r="E6" s="3" t="s">
        <v>198</v>
      </c>
    </row>
    <row r="7" spans="1:5" x14ac:dyDescent="0.25">
      <c r="A7" s="3" t="s">
        <v>196</v>
      </c>
      <c r="B7" s="3" t="s">
        <v>199</v>
      </c>
      <c r="C7" s="3" t="s">
        <v>200</v>
      </c>
      <c r="D7" s="3" t="s">
        <v>194</v>
      </c>
      <c r="E7" s="3" t="s">
        <v>201</v>
      </c>
    </row>
    <row r="8" spans="1:5" x14ac:dyDescent="0.25">
      <c r="A8" s="3" t="s">
        <v>196</v>
      </c>
      <c r="B8" s="3" t="s">
        <v>202</v>
      </c>
      <c r="C8" s="3" t="s">
        <v>190</v>
      </c>
      <c r="D8" s="3" t="s">
        <v>194</v>
      </c>
      <c r="E8" s="3" t="s">
        <v>203</v>
      </c>
    </row>
    <row r="9" spans="1:5" x14ac:dyDescent="0.25">
      <c r="A9" s="3" t="s">
        <v>204</v>
      </c>
      <c r="B9" s="3" t="s">
        <v>205</v>
      </c>
      <c r="C9" s="3" t="s">
        <v>190</v>
      </c>
      <c r="D9" s="3" t="s">
        <v>191</v>
      </c>
      <c r="E9" s="3" t="s">
        <v>206</v>
      </c>
    </row>
    <row r="10" spans="1:5" x14ac:dyDescent="0.25">
      <c r="A10" s="3" t="s">
        <v>204</v>
      </c>
      <c r="B10" s="3" t="s">
        <v>207</v>
      </c>
      <c r="C10" s="3" t="s">
        <v>190</v>
      </c>
      <c r="D10" s="3" t="s">
        <v>191</v>
      </c>
      <c r="E10" s="3" t="s">
        <v>208</v>
      </c>
    </row>
    <row r="11" spans="1:5" x14ac:dyDescent="0.25">
      <c r="A11" s="3" t="s">
        <v>204</v>
      </c>
      <c r="B11" s="3" t="s">
        <v>209</v>
      </c>
      <c r="C11" s="3" t="s">
        <v>190</v>
      </c>
      <c r="D11" s="3" t="s">
        <v>191</v>
      </c>
      <c r="E11" s="3" t="s">
        <v>210</v>
      </c>
    </row>
    <row r="12" spans="1:5" x14ac:dyDescent="0.25">
      <c r="A12" s="3" t="s">
        <v>211</v>
      </c>
      <c r="B12" s="3" t="s">
        <v>212</v>
      </c>
      <c r="C12" s="3" t="s">
        <v>190</v>
      </c>
      <c r="D12" s="3" t="s">
        <v>194</v>
      </c>
      <c r="E12" s="3" t="s">
        <v>213</v>
      </c>
    </row>
    <row r="13" spans="1:5" x14ac:dyDescent="0.25">
      <c r="A13" s="3" t="s">
        <v>211</v>
      </c>
      <c r="B13" s="3" t="s">
        <v>214</v>
      </c>
      <c r="C13" s="3" t="s">
        <v>190</v>
      </c>
      <c r="D13" s="3" t="s">
        <v>191</v>
      </c>
      <c r="E13" s="3" t="s">
        <v>215</v>
      </c>
    </row>
    <row r="14" spans="1:5" x14ac:dyDescent="0.25">
      <c r="A14" s="3" t="s">
        <v>211</v>
      </c>
      <c r="B14" s="3" t="s">
        <v>216</v>
      </c>
      <c r="C14" s="3" t="s">
        <v>190</v>
      </c>
      <c r="D14" s="3" t="s">
        <v>194</v>
      </c>
      <c r="E14" s="3" t="s">
        <v>217</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workbookViewId="0">
      <pane ySplit="3" topLeftCell="A4" activePane="bottomLeft" state="frozen"/>
      <selection pane="bottomLeft" activeCell="A4" sqref="A4"/>
    </sheetView>
  </sheetViews>
  <sheetFormatPr defaultRowHeight="15" outlineLevelRow="0" outlineLevelCol="0" x14ac:dyDescent="55"/>
  <cols>
    <col min="1" max="4" width="25" customWidth="1"/>
  </cols>
  <sheetData>
    <row r="1" spans="1:1" x14ac:dyDescent="0.25">
      <c r="A1" s="3" t="s">
        <v>218</v>
      </c>
    </row>
    <row r="3" spans="1:4" x14ac:dyDescent="0.25">
      <c r="A3" s="3" t="s">
        <v>219</v>
      </c>
      <c r="B3" s="3" t="s">
        <v>220</v>
      </c>
      <c r="C3" s="3" t="s">
        <v>10</v>
      </c>
      <c r="D3" s="3" t="s">
        <v>187</v>
      </c>
    </row>
    <row r="4" spans="1:4" x14ac:dyDescent="0.25">
      <c r="A4" s="3" t="s">
        <v>221</v>
      </c>
      <c r="B4" s="3" t="s">
        <v>222</v>
      </c>
      <c r="C4" s="3" t="s">
        <v>223</v>
      </c>
      <c r="D4" s="3" t="s">
        <v>224</v>
      </c>
    </row>
    <row r="5" spans="1:4" x14ac:dyDescent="0.25">
      <c r="A5" s="3" t="s">
        <v>221</v>
      </c>
      <c r="B5" s="3" t="s">
        <v>225</v>
      </c>
      <c r="C5" s="3" t="s">
        <v>226</v>
      </c>
      <c r="D5" s="3" t="s">
        <v>227</v>
      </c>
    </row>
    <row r="6" spans="1:4" x14ac:dyDescent="0.25">
      <c r="A6" s="3" t="s">
        <v>221</v>
      </c>
      <c r="B6" s="3" t="s">
        <v>228</v>
      </c>
      <c r="C6" s="3" t="s">
        <v>229</v>
      </c>
      <c r="D6" s="3" t="s">
        <v>230</v>
      </c>
    </row>
    <row r="7" spans="1:4" x14ac:dyDescent="0.25">
      <c r="A7" s="3" t="s">
        <v>221</v>
      </c>
      <c r="B7" s="3" t="s">
        <v>231</v>
      </c>
      <c r="C7" s="3" t="s">
        <v>232</v>
      </c>
      <c r="D7" s="3" t="s">
        <v>233</v>
      </c>
    </row>
    <row r="8" spans="1:4" x14ac:dyDescent="0.25">
      <c r="A8" s="3" t="s">
        <v>221</v>
      </c>
      <c r="B8" s="3" t="s">
        <v>234</v>
      </c>
      <c r="C8" s="3" t="s">
        <v>235</v>
      </c>
      <c r="D8" s="3" t="s">
        <v>236</v>
      </c>
    </row>
    <row r="9" spans="1:4" x14ac:dyDescent="0.25">
      <c r="A9" s="3" t="s">
        <v>221</v>
      </c>
      <c r="B9" s="3" t="s">
        <v>237</v>
      </c>
      <c r="C9" s="3" t="s">
        <v>238</v>
      </c>
      <c r="D9" s="3" t="s">
        <v>239</v>
      </c>
    </row>
    <row r="10" spans="1:4" x14ac:dyDescent="0.25">
      <c r="A10" s="3" t="s">
        <v>221</v>
      </c>
      <c r="B10" s="3" t="s">
        <v>240</v>
      </c>
      <c r="C10" s="3" t="s">
        <v>241</v>
      </c>
      <c r="D10" s="3" t="s">
        <v>242</v>
      </c>
    </row>
    <row r="11" spans="1:4" x14ac:dyDescent="0.25">
      <c r="A11" s="3" t="s">
        <v>221</v>
      </c>
      <c r="B11" s="3" t="s">
        <v>243</v>
      </c>
      <c r="C11" s="3" t="s">
        <v>244</v>
      </c>
      <c r="D11" s="3" t="s">
        <v>245</v>
      </c>
    </row>
    <row r="12" spans="1:4" x14ac:dyDescent="0.25">
      <c r="A12" s="3" t="s">
        <v>221</v>
      </c>
      <c r="B12" s="3" t="s">
        <v>246</v>
      </c>
      <c r="C12" s="3" t="s">
        <v>238</v>
      </c>
      <c r="D12" s="3" t="s">
        <v>247</v>
      </c>
    </row>
    <row r="13" spans="1:4" x14ac:dyDescent="0.25">
      <c r="A13" s="3" t="s">
        <v>221</v>
      </c>
      <c r="B13" s="3" t="s">
        <v>248</v>
      </c>
      <c r="C13" s="3" t="s">
        <v>249</v>
      </c>
      <c r="D13" s="3" t="s">
        <v>250</v>
      </c>
    </row>
    <row r="14" spans="1:4" x14ac:dyDescent="0.25">
      <c r="A14" s="3" t="s">
        <v>221</v>
      </c>
      <c r="B14" s="3" t="s">
        <v>251</v>
      </c>
      <c r="C14" s="3" t="s">
        <v>252</v>
      </c>
      <c r="D14" s="3" t="s">
        <v>253</v>
      </c>
    </row>
    <row r="15" spans="1:4" x14ac:dyDescent="0.25">
      <c r="A15" s="3" t="s">
        <v>254</v>
      </c>
      <c r="B15" s="3" t="s">
        <v>255</v>
      </c>
      <c r="C15" s="3" t="s">
        <v>256</v>
      </c>
      <c r="D15" s="3" t="s">
        <v>257</v>
      </c>
    </row>
    <row r="16" spans="1:4" x14ac:dyDescent="0.25">
      <c r="A16" s="3" t="s">
        <v>254</v>
      </c>
      <c r="B16" s="3" t="s">
        <v>258</v>
      </c>
      <c r="C16" s="3" t="s">
        <v>259</v>
      </c>
      <c r="D16" s="3" t="s">
        <v>260</v>
      </c>
    </row>
    <row r="17" spans="1:4" x14ac:dyDescent="0.25">
      <c r="A17" s="3" t="s">
        <v>254</v>
      </c>
      <c r="B17" s="3" t="s">
        <v>261</v>
      </c>
      <c r="C17" s="3" t="s">
        <v>262</v>
      </c>
      <c r="D17" s="3" t="s">
        <v>263</v>
      </c>
    </row>
    <row r="18" spans="1:4" x14ac:dyDescent="0.25">
      <c r="A18" s="3" t="s">
        <v>254</v>
      </c>
      <c r="B18" s="3" t="s">
        <v>264</v>
      </c>
      <c r="C18" s="3" t="s">
        <v>265</v>
      </c>
      <c r="D18" s="3" t="s">
        <v>266</v>
      </c>
    </row>
    <row r="19" spans="1:4" x14ac:dyDescent="0.25">
      <c r="A19" s="3" t="s">
        <v>254</v>
      </c>
      <c r="B19" s="3" t="s">
        <v>267</v>
      </c>
      <c r="C19" s="3" t="s">
        <v>268</v>
      </c>
      <c r="D19" s="3" t="s">
        <v>269</v>
      </c>
    </row>
    <row r="20" spans="1:4" x14ac:dyDescent="0.25">
      <c r="A20" s="3" t="s">
        <v>254</v>
      </c>
      <c r="B20" s="3" t="s">
        <v>270</v>
      </c>
      <c r="C20" s="3" t="s">
        <v>271</v>
      </c>
      <c r="D20" s="3" t="s">
        <v>272</v>
      </c>
    </row>
    <row r="21" spans="1:4" x14ac:dyDescent="0.25">
      <c r="A21" s="3" t="s">
        <v>254</v>
      </c>
      <c r="B21" s="3" t="s">
        <v>273</v>
      </c>
      <c r="C21" s="3" t="s">
        <v>274</v>
      </c>
      <c r="D21" s="3" t="s">
        <v>275</v>
      </c>
    </row>
    <row r="22" spans="1:4" x14ac:dyDescent="0.25">
      <c r="A22" s="3" t="s">
        <v>254</v>
      </c>
      <c r="B22" s="3" t="s">
        <v>276</v>
      </c>
      <c r="C22" s="3" t="s">
        <v>277</v>
      </c>
      <c r="D22" s="3" t="s">
        <v>278</v>
      </c>
    </row>
    <row r="23" spans="1:4" x14ac:dyDescent="0.25">
      <c r="A23" s="3" t="s">
        <v>254</v>
      </c>
      <c r="B23" s="3" t="s">
        <v>279</v>
      </c>
      <c r="C23" s="3" t="s">
        <v>280</v>
      </c>
      <c r="D23" s="3" t="s">
        <v>281</v>
      </c>
    </row>
    <row r="24" spans="1:4" x14ac:dyDescent="0.25">
      <c r="A24" s="3" t="s">
        <v>254</v>
      </c>
      <c r="B24" s="3" t="s">
        <v>282</v>
      </c>
      <c r="C24" s="3" t="s">
        <v>283</v>
      </c>
      <c r="D24" s="3" t="s">
        <v>284</v>
      </c>
    </row>
    <row r="25" spans="1:4" x14ac:dyDescent="0.25">
      <c r="A25" s="3" t="s">
        <v>254</v>
      </c>
      <c r="B25" s="3" t="s">
        <v>285</v>
      </c>
      <c r="C25" s="3" t="s">
        <v>286</v>
      </c>
      <c r="D25" s="3" t="s">
        <v>287</v>
      </c>
    </row>
    <row r="26" spans="1:4" x14ac:dyDescent="0.25">
      <c r="A26" s="3" t="s">
        <v>254</v>
      </c>
      <c r="B26" s="3" t="s">
        <v>288</v>
      </c>
      <c r="C26" s="3" t="s">
        <v>289</v>
      </c>
      <c r="D26" s="3" t="s">
        <v>290</v>
      </c>
    </row>
    <row r="27" spans="1:4" x14ac:dyDescent="0.25">
      <c r="A27" s="3" t="s">
        <v>254</v>
      </c>
      <c r="B27" s="3" t="s">
        <v>291</v>
      </c>
      <c r="C27" s="3" t="s">
        <v>292</v>
      </c>
      <c r="D27" s="3" t="s">
        <v>293</v>
      </c>
    </row>
    <row r="28" spans="1:4" x14ac:dyDescent="0.25">
      <c r="A28" s="3" t="s">
        <v>254</v>
      </c>
      <c r="B28" s="3" t="s">
        <v>294</v>
      </c>
      <c r="C28" s="3" t="s">
        <v>295</v>
      </c>
      <c r="D28" s="3" t="s">
        <v>296</v>
      </c>
    </row>
    <row r="29" spans="1:4" x14ac:dyDescent="0.25">
      <c r="A29" s="3" t="s">
        <v>254</v>
      </c>
      <c r="B29" s="3" t="s">
        <v>297</v>
      </c>
      <c r="C29" s="3" t="s">
        <v>298</v>
      </c>
      <c r="D29" s="3" t="s">
        <v>299</v>
      </c>
    </row>
    <row r="30" spans="1:4" x14ac:dyDescent="0.25">
      <c r="A30" s="3" t="s">
        <v>300</v>
      </c>
      <c r="B30" s="3" t="s">
        <v>301</v>
      </c>
      <c r="C30" s="3" t="s">
        <v>302</v>
      </c>
      <c r="D30" s="3" t="s">
        <v>303</v>
      </c>
    </row>
    <row r="31" spans="1:4" x14ac:dyDescent="0.25">
      <c r="A31" s="3" t="s">
        <v>300</v>
      </c>
      <c r="B31" s="3" t="s">
        <v>304</v>
      </c>
      <c r="C31" s="3" t="s">
        <v>305</v>
      </c>
      <c r="D31" s="3" t="s">
        <v>306</v>
      </c>
    </row>
    <row r="32" spans="1:4" x14ac:dyDescent="0.25">
      <c r="A32" s="3" t="s">
        <v>300</v>
      </c>
      <c r="B32" s="3" t="s">
        <v>307</v>
      </c>
      <c r="C32" s="3" t="s">
        <v>308</v>
      </c>
      <c r="D32" s="3" t="s">
        <v>309</v>
      </c>
    </row>
    <row r="33" spans="1:4" x14ac:dyDescent="0.25">
      <c r="A33" s="3" t="s">
        <v>300</v>
      </c>
      <c r="B33" s="3" t="s">
        <v>310</v>
      </c>
      <c r="C33" s="3" t="s">
        <v>311</v>
      </c>
      <c r="D33" s="3" t="s">
        <v>312</v>
      </c>
    </row>
    <row r="34" spans="1:4" x14ac:dyDescent="0.25">
      <c r="A34" s="3" t="s">
        <v>300</v>
      </c>
      <c r="B34" s="3" t="s">
        <v>313</v>
      </c>
      <c r="C34" s="3" t="s">
        <v>314</v>
      </c>
      <c r="D34" s="3" t="s">
        <v>315</v>
      </c>
    </row>
    <row r="35" spans="1:4" x14ac:dyDescent="0.25">
      <c r="A35" s="3" t="s">
        <v>300</v>
      </c>
      <c r="B35" s="3" t="s">
        <v>316</v>
      </c>
      <c r="C35" s="3" t="s">
        <v>317</v>
      </c>
      <c r="D35" s="3" t="s">
        <v>318</v>
      </c>
    </row>
    <row r="36" spans="1:4" x14ac:dyDescent="0.25">
      <c r="A36" s="3" t="s">
        <v>300</v>
      </c>
      <c r="B36" s="3" t="s">
        <v>319</v>
      </c>
      <c r="C36" s="3" t="s">
        <v>320</v>
      </c>
      <c r="D36" s="3" t="s">
        <v>321</v>
      </c>
    </row>
    <row r="37" spans="1:4" x14ac:dyDescent="0.25">
      <c r="A37" s="3" t="s">
        <v>300</v>
      </c>
      <c r="B37" s="3" t="s">
        <v>322</v>
      </c>
      <c r="C37" s="3" t="s">
        <v>323</v>
      </c>
      <c r="D37" s="3" t="s">
        <v>324</v>
      </c>
    </row>
    <row r="38" spans="1:4" x14ac:dyDescent="0.25">
      <c r="A38" s="3" t="s">
        <v>300</v>
      </c>
      <c r="B38" s="3" t="s">
        <v>325</v>
      </c>
      <c r="C38" s="3" t="s">
        <v>326</v>
      </c>
      <c r="D38" s="3" t="s">
        <v>327</v>
      </c>
    </row>
    <row r="39" spans="1:4" x14ac:dyDescent="0.25">
      <c r="A39" s="3" t="s">
        <v>300</v>
      </c>
      <c r="B39" s="3" t="s">
        <v>328</v>
      </c>
      <c r="C39" s="3" t="s">
        <v>329</v>
      </c>
      <c r="D39" s="3" t="s">
        <v>330</v>
      </c>
    </row>
    <row r="40" spans="1:4" x14ac:dyDescent="0.25">
      <c r="A40" s="3" t="s">
        <v>300</v>
      </c>
      <c r="B40" s="3" t="s">
        <v>331</v>
      </c>
      <c r="C40" s="3" t="s">
        <v>332</v>
      </c>
      <c r="D40" s="3" t="s">
        <v>333</v>
      </c>
    </row>
    <row r="41" spans="1:4" x14ac:dyDescent="0.25">
      <c r="A41" s="3" t="s">
        <v>300</v>
      </c>
      <c r="B41" s="3" t="s">
        <v>334</v>
      </c>
      <c r="C41" s="3" t="s">
        <v>335</v>
      </c>
      <c r="D41" s="3" t="s">
        <v>336</v>
      </c>
    </row>
    <row r="42" spans="1:4" x14ac:dyDescent="0.25">
      <c r="A42" s="3" t="s">
        <v>300</v>
      </c>
      <c r="B42" s="3" t="s">
        <v>337</v>
      </c>
      <c r="C42" s="3" t="s">
        <v>338</v>
      </c>
      <c r="D42" s="3" t="s">
        <v>339</v>
      </c>
    </row>
    <row r="43" spans="1:4" x14ac:dyDescent="0.25">
      <c r="A43" s="3" t="s">
        <v>300</v>
      </c>
      <c r="B43" s="3" t="s">
        <v>340</v>
      </c>
      <c r="C43" s="3" t="s">
        <v>341</v>
      </c>
      <c r="D43" s="3" t="s">
        <v>342</v>
      </c>
    </row>
    <row r="44" spans="1:4" x14ac:dyDescent="0.25">
      <c r="A44" s="3" t="s">
        <v>300</v>
      </c>
      <c r="B44" s="3" t="s">
        <v>343</v>
      </c>
      <c r="C44" s="3" t="s">
        <v>344</v>
      </c>
      <c r="D44" s="3" t="s">
        <v>345</v>
      </c>
    </row>
    <row r="45" spans="1:4" x14ac:dyDescent="0.25">
      <c r="A45" s="3" t="s">
        <v>300</v>
      </c>
      <c r="B45" s="3" t="s">
        <v>346</v>
      </c>
      <c r="C45" s="3" t="s">
        <v>347</v>
      </c>
      <c r="D45" s="3" t="s">
        <v>348</v>
      </c>
    </row>
    <row r="46" spans="1:4" x14ac:dyDescent="0.25">
      <c r="A46" s="3" t="s">
        <v>300</v>
      </c>
      <c r="B46" s="3" t="s">
        <v>251</v>
      </c>
      <c r="C46" s="3" t="s">
        <v>349</v>
      </c>
      <c r="D46" s="3" t="s">
        <v>350</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pane ySplit="3" topLeftCell="A4" activePane="bottomLeft" state="frozen"/>
      <selection pane="bottomLeft" activeCell="A4" sqref="A4"/>
    </sheetView>
  </sheetViews>
  <sheetFormatPr defaultRowHeight="15" outlineLevelRow="0" outlineLevelCol="0" x14ac:dyDescent="55"/>
  <cols>
    <col min="1" max="6" width="25" customWidth="1"/>
  </cols>
  <sheetData>
    <row r="1" spans="1:1" x14ac:dyDescent="0.25">
      <c r="A1" s="3" t="s">
        <v>351</v>
      </c>
    </row>
    <row r="3" spans="1:6" x14ac:dyDescent="0.25">
      <c r="A3" s="3" t="s">
        <v>352</v>
      </c>
      <c r="B3" s="3" t="s">
        <v>353</v>
      </c>
      <c r="C3" s="3" t="s">
        <v>354</v>
      </c>
      <c r="D3" s="3" t="s">
        <v>355</v>
      </c>
      <c r="E3" s="3" t="s">
        <v>356</v>
      </c>
      <c r="F3" s="3" t="s">
        <v>357</v>
      </c>
    </row>
    <row r="4" spans="1:6" x14ac:dyDescent="0.25">
      <c r="A4" s="3" t="s">
        <v>358</v>
      </c>
      <c r="B4" s="3" t="s">
        <v>359</v>
      </c>
      <c r="C4" s="3" t="s">
        <v>359</v>
      </c>
      <c r="D4" s="3" t="s">
        <v>359</v>
      </c>
      <c r="E4" s="3" t="s">
        <v>360</v>
      </c>
      <c r="F4" s="3" t="s">
        <v>361</v>
      </c>
    </row>
    <row r="5" spans="1:6" x14ac:dyDescent="0.25">
      <c r="A5" s="3" t="s">
        <v>362</v>
      </c>
      <c r="B5" s="3" t="s">
        <v>359</v>
      </c>
      <c r="C5" s="3" t="s">
        <v>359</v>
      </c>
      <c r="D5" s="3" t="s">
        <v>359</v>
      </c>
      <c r="E5" s="3" t="s">
        <v>360</v>
      </c>
      <c r="F5" s="3" t="s">
        <v>361</v>
      </c>
    </row>
    <row r="6" spans="1:6" x14ac:dyDescent="0.25">
      <c r="A6" s="3" t="s">
        <v>363</v>
      </c>
      <c r="B6" s="3" t="s">
        <v>359</v>
      </c>
      <c r="C6" s="3" t="s">
        <v>359</v>
      </c>
      <c r="D6" s="3" t="s">
        <v>364</v>
      </c>
      <c r="E6" s="3" t="s">
        <v>360</v>
      </c>
      <c r="F6" s="3" t="s">
        <v>365</v>
      </c>
    </row>
    <row r="7" spans="1:6" x14ac:dyDescent="0.25">
      <c r="A7" s="3" t="s">
        <v>366</v>
      </c>
      <c r="B7" s="3" t="s">
        <v>359</v>
      </c>
      <c r="C7" s="3" t="s">
        <v>359</v>
      </c>
      <c r="D7" s="3" t="s">
        <v>359</v>
      </c>
      <c r="E7" s="3" t="s">
        <v>360</v>
      </c>
      <c r="F7" s="3" t="s">
        <v>361</v>
      </c>
    </row>
    <row r="8" spans="1:6" x14ac:dyDescent="0.25">
      <c r="A8" s="3" t="s">
        <v>367</v>
      </c>
      <c r="B8" s="3" t="s">
        <v>359</v>
      </c>
      <c r="C8" s="3" t="s">
        <v>364</v>
      </c>
      <c r="D8" s="3" t="s">
        <v>364</v>
      </c>
      <c r="E8" s="3" t="s">
        <v>359</v>
      </c>
      <c r="F8" s="3" t="s">
        <v>368</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pane ySplit="3" topLeftCell="A4" activePane="bottomLeft" state="frozen"/>
      <selection pane="bottomLeft" activeCell="A4" sqref="A4"/>
    </sheetView>
  </sheetViews>
  <sheetFormatPr defaultRowHeight="15" outlineLevelRow="0" outlineLevelCol="0" x14ac:dyDescent="55"/>
  <cols>
    <col min="1" max="3" width="25" customWidth="1"/>
  </cols>
  <sheetData>
    <row r="1" spans="1:1" x14ac:dyDescent="0.25">
      <c r="A1" s="3" t="s">
        <v>369</v>
      </c>
    </row>
    <row r="3" spans="1:3" x14ac:dyDescent="0.25">
      <c r="A3" s="3" t="s">
        <v>370</v>
      </c>
      <c r="B3" s="3" t="s">
        <v>10</v>
      </c>
      <c r="C3" s="3" t="s">
        <v>187</v>
      </c>
    </row>
    <row r="4" spans="1:3" x14ac:dyDescent="0.25">
      <c r="A4" s="3" t="s">
        <v>371</v>
      </c>
      <c r="B4" s="3" t="s">
        <v>305</v>
      </c>
      <c r="C4" s="3" t="s">
        <v>372</v>
      </c>
    </row>
    <row r="5" spans="1:3" x14ac:dyDescent="0.25">
      <c r="A5" s="3" t="s">
        <v>371</v>
      </c>
      <c r="B5" s="3" t="s">
        <v>308</v>
      </c>
      <c r="C5" s="3" t="s">
        <v>373</v>
      </c>
    </row>
    <row r="6" spans="1:3" x14ac:dyDescent="0.25">
      <c r="A6" s="3" t="s">
        <v>371</v>
      </c>
      <c r="B6" s="3" t="s">
        <v>311</v>
      </c>
      <c r="C6" s="3" t="s">
        <v>374</v>
      </c>
    </row>
    <row r="7" spans="1:3" x14ac:dyDescent="0.25">
      <c r="A7" s="3" t="s">
        <v>371</v>
      </c>
      <c r="B7" s="3" t="s">
        <v>314</v>
      </c>
      <c r="C7" s="3" t="s">
        <v>375</v>
      </c>
    </row>
    <row r="8" spans="1:3" x14ac:dyDescent="0.25">
      <c r="A8" s="3" t="s">
        <v>371</v>
      </c>
      <c r="B8" s="3" t="s">
        <v>317</v>
      </c>
      <c r="C8" s="3" t="s">
        <v>376</v>
      </c>
    </row>
    <row r="9" spans="1:3" x14ac:dyDescent="0.25">
      <c r="A9" s="3" t="s">
        <v>371</v>
      </c>
      <c r="B9" s="3" t="s">
        <v>320</v>
      </c>
      <c r="C9" s="3" t="s">
        <v>377</v>
      </c>
    </row>
    <row r="10" spans="1:3" x14ac:dyDescent="0.25">
      <c r="A10" s="3" t="s">
        <v>378</v>
      </c>
      <c r="B10" s="3" t="s">
        <v>323</v>
      </c>
      <c r="C10" s="3" t="s">
        <v>379</v>
      </c>
    </row>
    <row r="11" spans="1:3" x14ac:dyDescent="0.25">
      <c r="A11" s="3" t="s">
        <v>378</v>
      </c>
      <c r="B11" s="3" t="s">
        <v>326</v>
      </c>
      <c r="C11" s="3" t="s">
        <v>380</v>
      </c>
    </row>
    <row r="12" spans="1:3" x14ac:dyDescent="0.25">
      <c r="A12" s="3" t="s">
        <v>378</v>
      </c>
      <c r="B12" s="3" t="s">
        <v>329</v>
      </c>
      <c r="C12" s="3" t="s">
        <v>381</v>
      </c>
    </row>
    <row r="13" spans="1:3" x14ac:dyDescent="0.25">
      <c r="A13" s="3" t="s">
        <v>378</v>
      </c>
      <c r="B13" s="3" t="s">
        <v>332</v>
      </c>
      <c r="C13" s="3" t="s">
        <v>382</v>
      </c>
    </row>
    <row r="14" spans="1:3" x14ac:dyDescent="0.25">
      <c r="A14" s="3" t="s">
        <v>383</v>
      </c>
      <c r="B14" s="3" t="s">
        <v>384</v>
      </c>
      <c r="C14" s="3" t="s">
        <v>385</v>
      </c>
    </row>
    <row r="15" spans="1:3" x14ac:dyDescent="0.25">
      <c r="A15" s="3" t="s">
        <v>383</v>
      </c>
      <c r="B15" s="3" t="s">
        <v>386</v>
      </c>
      <c r="C15" s="3" t="s">
        <v>387</v>
      </c>
    </row>
    <row r="16" spans="1:3" x14ac:dyDescent="0.25">
      <c r="A16" s="3" t="s">
        <v>383</v>
      </c>
      <c r="B16" s="3" t="s">
        <v>388</v>
      </c>
      <c r="C16" s="3" t="s">
        <v>389</v>
      </c>
    </row>
    <row r="17" spans="1:3" x14ac:dyDescent="0.25">
      <c r="A17" s="3" t="s">
        <v>383</v>
      </c>
      <c r="B17" s="3" t="s">
        <v>390</v>
      </c>
      <c r="C17" s="3" t="s">
        <v>391</v>
      </c>
    </row>
    <row r="18" spans="1:3" x14ac:dyDescent="0.25">
      <c r="A18" s="3" t="s">
        <v>392</v>
      </c>
      <c r="B18" s="3" t="s">
        <v>393</v>
      </c>
      <c r="C18" s="3" t="s">
        <v>394</v>
      </c>
    </row>
    <row r="19" spans="1:3" x14ac:dyDescent="0.25">
      <c r="A19" s="3" t="s">
        <v>392</v>
      </c>
      <c r="B19" s="3" t="s">
        <v>395</v>
      </c>
      <c r="C19" s="3" t="s">
        <v>396</v>
      </c>
    </row>
    <row r="20" spans="1:3" x14ac:dyDescent="0.25">
      <c r="A20" s="3" t="s">
        <v>392</v>
      </c>
      <c r="B20" s="3" t="s">
        <v>397</v>
      </c>
      <c r="C20" s="3" t="s">
        <v>398</v>
      </c>
    </row>
    <row r="21" spans="1:3" x14ac:dyDescent="0.25">
      <c r="A21" s="3" t="s">
        <v>392</v>
      </c>
      <c r="B21" s="3" t="s">
        <v>399</v>
      </c>
      <c r="C21" s="3" t="s">
        <v>400</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pane ySplit="3" topLeftCell="A4" activePane="bottomLeft" state="frozen"/>
      <selection pane="bottomLeft" activeCell="A4" sqref="A4"/>
    </sheetView>
  </sheetViews>
  <sheetFormatPr defaultRowHeight="15" outlineLevelRow="0" outlineLevelCol="0" x14ac:dyDescent="55"/>
  <cols>
    <col min="1" max="3" width="25" customWidth="1"/>
  </cols>
  <sheetData>
    <row r="1" spans="1:1" x14ac:dyDescent="0.25">
      <c r="A1" s="3" t="s">
        <v>401</v>
      </c>
    </row>
    <row r="3" spans="1:3" x14ac:dyDescent="0.25">
      <c r="A3" s="3" t="s">
        <v>11</v>
      </c>
      <c r="B3" s="3" t="s">
        <v>10</v>
      </c>
      <c r="C3" s="3" t="s">
        <v>402</v>
      </c>
    </row>
    <row r="4" spans="1:3" x14ac:dyDescent="0.25">
      <c r="A4" s="3" t="s">
        <v>403</v>
      </c>
      <c r="B4" s="3" t="s">
        <v>404</v>
      </c>
      <c r="C4" s="3" t="s">
        <v>191</v>
      </c>
    </row>
    <row r="5" spans="1:3" x14ac:dyDescent="0.25">
      <c r="A5" s="3" t="s">
        <v>405</v>
      </c>
      <c r="B5" s="3" t="s">
        <v>406</v>
      </c>
      <c r="C5" s="3" t="s">
        <v>191</v>
      </c>
    </row>
    <row r="6" spans="1:3" x14ac:dyDescent="0.25">
      <c r="A6" s="3" t="s">
        <v>407</v>
      </c>
      <c r="B6" s="3" t="s">
        <v>408</v>
      </c>
      <c r="C6" s="3" t="s">
        <v>194</v>
      </c>
    </row>
    <row r="7" spans="1:3" x14ac:dyDescent="0.25">
      <c r="A7" s="3" t="s">
        <v>409</v>
      </c>
      <c r="B7" s="3" t="s">
        <v>410</v>
      </c>
      <c r="C7" s="3" t="s">
        <v>194</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pane ySplit="3" topLeftCell="A4" activePane="bottomLeft" state="frozen"/>
      <selection pane="bottomLeft" activeCell="A4" sqref="A4"/>
    </sheetView>
  </sheetViews>
  <sheetFormatPr defaultRowHeight="15" outlineLevelRow="0" outlineLevelCol="0" x14ac:dyDescent="55"/>
  <cols>
    <col min="1" max="3" width="25" customWidth="1"/>
  </cols>
  <sheetData>
    <row r="1" spans="1:1" x14ac:dyDescent="0.25">
      <c r="A1" s="3" t="s">
        <v>411</v>
      </c>
    </row>
    <row r="3" spans="1:3" x14ac:dyDescent="0.25">
      <c r="A3" s="3" t="s">
        <v>412</v>
      </c>
      <c r="B3" s="3" t="s">
        <v>10</v>
      </c>
      <c r="C3" s="3" t="s">
        <v>413</v>
      </c>
    </row>
    <row r="4" spans="1:3" x14ac:dyDescent="0.25">
      <c r="A4" s="3" t="s">
        <v>414</v>
      </c>
      <c r="B4" s="3" t="s">
        <v>415</v>
      </c>
      <c r="C4" s="3" t="s">
        <v>416</v>
      </c>
    </row>
    <row r="5" spans="1:3" x14ac:dyDescent="0.25">
      <c r="A5" s="3" t="s">
        <v>414</v>
      </c>
      <c r="B5" s="3" t="s">
        <v>417</v>
      </c>
      <c r="C5" s="3" t="s">
        <v>418</v>
      </c>
    </row>
    <row r="6" spans="1:3" x14ac:dyDescent="0.25">
      <c r="A6" s="3" t="s">
        <v>414</v>
      </c>
      <c r="B6" s="3" t="s">
        <v>419</v>
      </c>
      <c r="C6" s="3" t="s">
        <v>420</v>
      </c>
    </row>
    <row r="7" spans="1:3" x14ac:dyDescent="0.25">
      <c r="A7" s="3" t="s">
        <v>421</v>
      </c>
      <c r="B7" s="3" t="s">
        <v>422</v>
      </c>
      <c r="C7" s="3" t="s">
        <v>423</v>
      </c>
    </row>
    <row r="8" spans="1:3" x14ac:dyDescent="0.25">
      <c r="A8" s="3" t="s">
        <v>424</v>
      </c>
      <c r="B8" s="3" t="s">
        <v>425</v>
      </c>
      <c r="C8" s="3" t="s">
        <v>426</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pane ySplit="3" topLeftCell="A4" activePane="bottomLeft" state="frozen"/>
      <selection pane="bottomLeft" activeCell="A4" sqref="A4"/>
    </sheetView>
  </sheetViews>
  <sheetFormatPr defaultRowHeight="15" outlineLevelRow="0" outlineLevelCol="0" x14ac:dyDescent="55"/>
  <cols>
    <col min="1" max="5" width="25" customWidth="1"/>
  </cols>
  <sheetData>
    <row r="1" spans="1:1" x14ac:dyDescent="0.25">
      <c r="A1" s="3" t="s">
        <v>427</v>
      </c>
    </row>
    <row r="3" spans="1:5" x14ac:dyDescent="0.25">
      <c r="A3" s="3" t="s">
        <v>428</v>
      </c>
      <c r="B3" s="3" t="s">
        <v>10</v>
      </c>
      <c r="C3" s="3" t="s">
        <v>429</v>
      </c>
      <c r="D3" s="3" t="s">
        <v>430</v>
      </c>
      <c r="E3" s="3" t="s">
        <v>431</v>
      </c>
    </row>
    <row r="4" spans="1:5" x14ac:dyDescent="0.25">
      <c r="A4" s="3" t="s">
        <v>432</v>
      </c>
      <c r="B4" s="3" t="s">
        <v>433</v>
      </c>
      <c r="C4" s="3" t="s">
        <v>434</v>
      </c>
      <c r="D4" s="3" t="s">
        <v>435</v>
      </c>
      <c r="E4" s="3" t="s">
        <v>436</v>
      </c>
    </row>
    <row r="5" spans="1:5" x14ac:dyDescent="0.25">
      <c r="A5" s="3" t="s">
        <v>437</v>
      </c>
      <c r="B5" s="3" t="s">
        <v>438</v>
      </c>
      <c r="C5" s="3" t="s">
        <v>439</v>
      </c>
      <c r="D5" s="3" t="s">
        <v>440</v>
      </c>
      <c r="E5" s="3" t="s">
        <v>441</v>
      </c>
    </row>
    <row r="6" spans="1:5" x14ac:dyDescent="0.25">
      <c r="A6" s="3" t="s">
        <v>442</v>
      </c>
      <c r="B6" s="3" t="s">
        <v>443</v>
      </c>
      <c r="C6" s="3" t="s">
        <v>444</v>
      </c>
      <c r="D6" s="3" t="s">
        <v>445</v>
      </c>
      <c r="E6" s="3" t="s">
        <v>446</v>
      </c>
    </row>
    <row r="7" spans="1:5" x14ac:dyDescent="0.25">
      <c r="A7" s="3" t="s">
        <v>447</v>
      </c>
      <c r="B7" s="3" t="s">
        <v>448</v>
      </c>
      <c r="C7" s="3" t="s">
        <v>449</v>
      </c>
      <c r="D7" s="3" t="s">
        <v>450</v>
      </c>
      <c r="E7" s="3" t="s">
        <v>451</v>
      </c>
    </row>
    <row r="8" spans="1:5" x14ac:dyDescent="0.25">
      <c r="A8" s="3" t="s">
        <v>452</v>
      </c>
      <c r="B8" s="3" t="s">
        <v>453</v>
      </c>
      <c r="C8" s="3" t="s">
        <v>454</v>
      </c>
      <c r="D8" s="3" t="s">
        <v>455</v>
      </c>
      <c r="E8" s="3" t="s">
        <v>456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目次</vt:lpstr>
      <vt:lpstr>5プロセスサマリー</vt:lpstr>
      <vt:lpstr>PEST分析</vt:lpstr>
      <vt:lpstr>3C分析</vt:lpstr>
      <vt:lpstr>VRIO分析</vt:lpstr>
      <vt:lpstr>SWOT分析</vt:lpstr>
      <vt:lpstr>クロスSWOT分析</vt:lpstr>
      <vt:lpstr>本質的価値と表面的価値</vt:lpstr>
      <vt:lpstr>営業ファネル</vt:lpstr>
      <vt:lpstr>市場投入順序・ローンチ計画</vt:lpstr>
      <vt:lpstr>ユニットエコノミクス</vt:lpstr>
      <vt:lpstr>戦略オプション</vt:lpstr>
      <vt:lpstr>フェーズ別戦略オプション組み合わせ</vt:lpstr>
      <vt:lpstr>戦略方針策定</vt:lpstr>
      <vt:lpstr>KGI_KSF_KPI</vt:lpstr>
      <vt:lpstr>アクションプラン</vt:lpstr>
      <vt:lpstr>ペイオフマトリクス</vt:lpstr>
      <vt:lpstr>ロードマップ</vt:lpstr>
      <vt:lpstr>5W2H</vt:lpstr>
      <vt:lpstr>ガントチャート</vt:lpstr>
      <vt:lpstr>マイルストーン管理</vt:lpstr>
      <vt:lpstr>RACI</vt:lpstr>
      <vt:lpstr>リスクマトリクス</vt:lpstr>
      <vt:lpstr>コンティンジェンシープラン</vt:lpstr>
      <vt:lpstr>PDCA</vt:lpstr>
      <vt:lpstr>KPT</vt:lpstr>
      <vt:lpstr>データ項目一覧</vt:lpstr>
      <vt:lpstr>数値検算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戦略ファシリテーター SaaS</dc:creator>
  <dc:title/>
  <dc:subject/>
  <dc:description/>
  <cp:keywords/>
  <cp:category/>
  <cp:lastModifiedBy>Unknown</cp:lastModifiedBy>
  <dcterms:created xsi:type="dcterms:W3CDTF">2026-07-13T12:51:31Z</dcterms:created>
  <dcterms:modified xsi:type="dcterms:W3CDTF">2026-07-13T12:51:31Z</dcterms:modified>
</cp:coreProperties>
</file>